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nn\2568\เกณฑ์ประเมินบัญชี\เกณฑ์ประเมิน ปี 68\"/>
    </mc:Choice>
  </mc:AlternateContent>
  <xr:revisionPtr revIDLastSave="0" documentId="13_ncr:1_{3BC13BA7-8F67-4FB5-910A-268DE94B1069}" xr6:coauthVersionLast="47" xr6:coauthVersionMax="47" xr10:uidLastSave="{00000000-0000-0000-0000-000000000000}"/>
  <bookViews>
    <workbookView xWindow="-120" yWindow="-120" windowWidth="29040" windowHeight="15840" tabRatio="870" firstSheet="1" activeTab="1" xr2:uid="{00000000-000D-0000-FFFF-FFFF00000000}"/>
  </bookViews>
  <sheets>
    <sheet name="สรก 63-1" sheetId="4" state="hidden" r:id="rId1"/>
    <sheet name="Ex.งบ" sheetId="1" r:id="rId2"/>
    <sheet name="1.1 เงินคงเหลือ" sheetId="2" r:id="rId3"/>
    <sheet name="1.2 เงินฝาก" sheetId="53" r:id="rId4"/>
    <sheet name="1.3 ลูกหนี้" sheetId="7" r:id="rId5"/>
    <sheet name="18-1101010101" sheetId="33" state="hidden" r:id="rId6"/>
    <sheet name="19-1101020601" sheetId="36" state="hidden" r:id="rId7"/>
    <sheet name="22-1102010101" sheetId="37" state="hidden" r:id="rId8"/>
    <sheet name="23-1102010102" sheetId="38" state="hidden" r:id="rId9"/>
    <sheet name="25-1101020603" sheetId="41" state="hidden" r:id="rId10"/>
    <sheet name="26-1101020604" sheetId="39" state="hidden" r:id="rId11"/>
    <sheet name="28-2102040102" sheetId="43" state="hidden" r:id="rId12"/>
    <sheet name="30-2101010101" sheetId="40" state="hidden" r:id="rId13"/>
    <sheet name="31-2101010102" sheetId="42" state="hidden" r:id="rId14"/>
    <sheet name="1.4 เจ้าหนี้" sheetId="6" r:id="rId15"/>
    <sheet name="2.1 - GL1101010101" sheetId="56" r:id="rId16"/>
    <sheet name="2.1 -GL1101020601" sheetId="57" r:id="rId17"/>
    <sheet name="ประเภทเอกสารจับคู่บัญชีเงินสด" sheetId="58" r:id="rId18"/>
    <sheet name="2.2 - GL1102010101" sheetId="59" r:id="rId19"/>
    <sheet name="2.2 -GL1102010102" sheetId="60" r:id="rId20"/>
    <sheet name="ประเภทเอกสารจับคู่บัญชีลูกหนี้" sheetId="61" r:id="rId21"/>
    <sheet name="2.3 -GL1101020603" sheetId="62" r:id="rId22"/>
    <sheet name="2.3 -GL1101020604" sheetId="63" r:id="rId23"/>
    <sheet name="ประเภทเอกสารจับคู่บัญชีเงินฝากฯ" sheetId="64" r:id="rId24"/>
    <sheet name="2.3 -GL2102040102" sheetId="70" r:id="rId25"/>
    <sheet name="ประเภทเอกสารจับคู่บัญชีใบสำคัญ" sheetId="66" r:id="rId26"/>
    <sheet name="2.3 -GL2101010101" sheetId="67" r:id="rId27"/>
    <sheet name="2.3 -GL2101010102" sheetId="68" r:id="rId28"/>
    <sheet name="ประเภทเอกสารจับคู่บัญชีเจ้าหนี้" sheetId="69" r:id="rId29"/>
    <sheet name="3.5 บัญชีที่สำคัญ" sheetId="54" r:id="rId30"/>
    <sheet name="5.1 สรุปผลการตรวจสอบ-วัสดุ" sheetId="22" r:id="rId31"/>
    <sheet name="5.2 รายละเอียดวัสดุคงคลัง" sheetId="35" r:id="rId32"/>
    <sheet name="5.3 สรุปผล-หมวด" sheetId="23" r:id="rId33"/>
    <sheet name="5.4 สรุปผล-รายตัว" sheetId="73" r:id="rId34"/>
    <sheet name="5.5 ตัวอย่างการรับรู้สินทรัพย์" sheetId="72" r:id="rId35"/>
  </sheets>
  <definedNames>
    <definedName name="_xlnm._FilterDatabase" localSheetId="14" hidden="1">'1.4 เจ้าหนี้'!$A$76:$L$76</definedName>
    <definedName name="_xlnm._FilterDatabase" localSheetId="11" hidden="1">'28-2102040102'!$A$23:$J$23</definedName>
    <definedName name="_xlnm._FilterDatabase" localSheetId="17" hidden="1">ประเภทเอกสารจับคู่บัญชีเงินสด!$A$1:$E$69</definedName>
    <definedName name="_xlnm.Print_Area" localSheetId="30">'5.1 สรุปผลการตรวจสอบ-วัสดุ'!$A$1:$E$24</definedName>
    <definedName name="_xlnm.Print_Area" localSheetId="31">'5.2 รายละเอียดวัสดุคงคลัง'!$A$1:$H$34</definedName>
    <definedName name="_xlnm.Print_Area" localSheetId="32">'5.3 สรุปผล-หมวด'!$A$1:$H$27</definedName>
    <definedName name="_xlnm.Print_Area" localSheetId="28">ประเภทเอกสารจับคู่บัญชีเจ้าหนี้!$A$1:$E$40</definedName>
    <definedName name="_xlnm.Print_Area" localSheetId="25">ประเภทเอกสารจับคู่บัญชีใบสำคัญ!$A$1:$E$31</definedName>
    <definedName name="_xlnm.Print_Titles" localSheetId="15">'2.1 - GL1101010101'!$5:$7</definedName>
    <definedName name="_xlnm.Print_Titles" localSheetId="24">'2.3 -GL2102040102'!$5:$7</definedName>
    <definedName name="_xlnm.Print_Titles" localSheetId="1">Ex.งบ!$1:$5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23" l="1"/>
  <c r="G12" i="23"/>
  <c r="G11" i="23"/>
  <c r="G29" i="73"/>
  <c r="F29" i="73"/>
  <c r="N25" i="73"/>
  <c r="H25" i="73"/>
  <c r="N24" i="73"/>
  <c r="H24" i="73"/>
  <c r="N23" i="73"/>
  <c r="H23" i="73"/>
  <c r="N22" i="73"/>
  <c r="H22" i="73"/>
  <c r="N21" i="73"/>
  <c r="H21" i="73"/>
  <c r="G49" i="73"/>
  <c r="F49" i="73"/>
  <c r="N47" i="73"/>
  <c r="H47" i="73"/>
  <c r="N46" i="73"/>
  <c r="H46" i="73"/>
  <c r="N45" i="73"/>
  <c r="H45" i="73"/>
  <c r="N44" i="73"/>
  <c r="H44" i="73"/>
  <c r="N43" i="73"/>
  <c r="H43" i="73"/>
  <c r="N42" i="73"/>
  <c r="H42" i="73"/>
  <c r="N41" i="73"/>
  <c r="H41" i="73"/>
  <c r="N40" i="73"/>
  <c r="H40" i="73"/>
  <c r="N39" i="73"/>
  <c r="H39" i="73"/>
  <c r="N38" i="73"/>
  <c r="H38" i="73"/>
  <c r="N37" i="73"/>
  <c r="H37" i="73"/>
  <c r="N36" i="73"/>
  <c r="H36" i="73"/>
  <c r="G15" i="73"/>
  <c r="F15" i="73"/>
  <c r="N11" i="73"/>
  <c r="H11" i="73"/>
  <c r="N10" i="73"/>
  <c r="H10" i="73"/>
  <c r="H15" i="73" l="1"/>
  <c r="H29" i="73"/>
  <c r="N29" i="73"/>
  <c r="N15" i="73"/>
  <c r="N49" i="73"/>
  <c r="H49" i="73"/>
  <c r="F16" i="23" l="1"/>
  <c r="E16" i="23"/>
  <c r="D16" i="23"/>
  <c r="N43" i="72" l="1"/>
  <c r="G43" i="72"/>
  <c r="F43" i="72"/>
  <c r="H37" i="72"/>
  <c r="H43" i="72" s="1"/>
  <c r="H13" i="72"/>
  <c r="H12" i="72"/>
  <c r="H11" i="72"/>
  <c r="G17" i="72"/>
  <c r="F17" i="72"/>
  <c r="C142" i="1"/>
  <c r="E142" i="1"/>
  <c r="D142" i="1"/>
  <c r="G16" i="23" l="1"/>
  <c r="N17" i="72"/>
  <c r="H17" i="72"/>
  <c r="E13" i="22"/>
  <c r="E14" i="22"/>
  <c r="E12" i="22"/>
  <c r="E16" i="22" s="1"/>
  <c r="Q56" i="70" l="1"/>
  <c r="P59" i="70"/>
  <c r="O59" i="70"/>
  <c r="N59" i="70"/>
  <c r="M59" i="70"/>
  <c r="L59" i="70"/>
  <c r="K59" i="70"/>
  <c r="J59" i="70"/>
  <c r="I59" i="70"/>
  <c r="H59" i="70"/>
  <c r="G59" i="70"/>
  <c r="E59" i="70"/>
  <c r="D59" i="70"/>
  <c r="C59" i="70"/>
  <c r="Q58" i="70"/>
  <c r="Q57" i="70"/>
  <c r="Q55" i="70"/>
  <c r="Q54" i="70"/>
  <c r="Q53" i="70"/>
  <c r="Q52" i="70"/>
  <c r="Q51" i="70"/>
  <c r="Q50" i="70"/>
  <c r="Q49" i="70"/>
  <c r="Q48" i="70"/>
  <c r="Q47" i="70"/>
  <c r="Q46" i="70"/>
  <c r="Q45" i="70"/>
  <c r="Q44" i="70"/>
  <c r="Q43" i="70"/>
  <c r="Q42" i="70"/>
  <c r="Q41" i="70"/>
  <c r="Q40" i="70"/>
  <c r="Q39" i="70"/>
  <c r="Q38" i="70"/>
  <c r="Q37" i="70"/>
  <c r="Q36" i="70"/>
  <c r="Q35" i="70"/>
  <c r="Q34" i="70"/>
  <c r="Q33" i="70"/>
  <c r="Q32" i="70"/>
  <c r="Q31" i="70"/>
  <c r="Q30" i="70"/>
  <c r="Q29" i="70"/>
  <c r="Q28" i="70"/>
  <c r="Q27" i="70"/>
  <c r="Q26" i="70"/>
  <c r="Q25" i="70"/>
  <c r="Q24" i="70"/>
  <c r="Q23" i="70"/>
  <c r="Q22" i="70"/>
  <c r="Q21" i="70"/>
  <c r="Q20" i="70"/>
  <c r="Q19" i="70"/>
  <c r="Q18" i="70"/>
  <c r="Q17" i="70"/>
  <c r="Q16" i="70"/>
  <c r="P15" i="70"/>
  <c r="O15" i="70"/>
  <c r="N15" i="70"/>
  <c r="M15" i="70"/>
  <c r="L15" i="70"/>
  <c r="K15" i="70"/>
  <c r="J15" i="70"/>
  <c r="I15" i="70"/>
  <c r="H15" i="70"/>
  <c r="G15" i="70"/>
  <c r="Q14" i="70"/>
  <c r="Q13" i="70"/>
  <c r="Q12" i="70"/>
  <c r="Q11" i="70"/>
  <c r="Q10" i="70"/>
  <c r="Q9" i="70"/>
  <c r="Q8" i="70"/>
  <c r="P61" i="70" l="1"/>
  <c r="P63" i="70" s="1"/>
  <c r="Q59" i="70"/>
  <c r="Q62" i="70"/>
  <c r="E61" i="70"/>
  <c r="E63" i="70" s="1"/>
  <c r="Q37" i="68" l="1"/>
  <c r="P37" i="68"/>
  <c r="O37" i="68"/>
  <c r="N37" i="68"/>
  <c r="M37" i="68"/>
  <c r="L37" i="68"/>
  <c r="K37" i="68"/>
  <c r="J37" i="68"/>
  <c r="I37" i="68"/>
  <c r="G37" i="68"/>
  <c r="F37" i="68"/>
  <c r="E37" i="68"/>
  <c r="D37" i="68"/>
  <c r="C37" i="68"/>
  <c r="R36" i="68"/>
  <c r="R35" i="68"/>
  <c r="R34" i="68"/>
  <c r="R33" i="68"/>
  <c r="R32" i="68"/>
  <c r="R31" i="68"/>
  <c r="R30" i="68"/>
  <c r="R29" i="68"/>
  <c r="R28" i="68"/>
  <c r="R27" i="68"/>
  <c r="R26" i="68"/>
  <c r="R25" i="68"/>
  <c r="R24" i="68"/>
  <c r="R23" i="68"/>
  <c r="R22" i="68"/>
  <c r="R21" i="68"/>
  <c r="R20" i="68"/>
  <c r="R19" i="68"/>
  <c r="R18" i="68"/>
  <c r="R17" i="68"/>
  <c r="R16" i="68"/>
  <c r="R15" i="68"/>
  <c r="R14" i="68"/>
  <c r="R13" i="68"/>
  <c r="Q12" i="68"/>
  <c r="P12" i="68"/>
  <c r="O12" i="68"/>
  <c r="N12" i="68"/>
  <c r="M12" i="68"/>
  <c r="L12" i="68"/>
  <c r="K12" i="68"/>
  <c r="J12" i="68"/>
  <c r="I12" i="68"/>
  <c r="R11" i="68"/>
  <c r="R9" i="68"/>
  <c r="R8" i="68"/>
  <c r="Q37" i="67"/>
  <c r="P37" i="67"/>
  <c r="O37" i="67"/>
  <c r="N37" i="67"/>
  <c r="M37" i="67"/>
  <c r="L37" i="67"/>
  <c r="K37" i="67"/>
  <c r="J37" i="67"/>
  <c r="I37" i="67"/>
  <c r="G37" i="67"/>
  <c r="F37" i="67"/>
  <c r="E37" i="67"/>
  <c r="D37" i="67"/>
  <c r="C37" i="67"/>
  <c r="R36" i="67"/>
  <c r="R35" i="67"/>
  <c r="R34" i="67"/>
  <c r="R33" i="67"/>
  <c r="R32" i="67"/>
  <c r="R31" i="67"/>
  <c r="R30" i="67"/>
  <c r="R29" i="67"/>
  <c r="R28" i="67"/>
  <c r="R27" i="67"/>
  <c r="R26" i="67"/>
  <c r="R25" i="67"/>
  <c r="R24" i="67"/>
  <c r="R23" i="67"/>
  <c r="R22" i="67"/>
  <c r="R21" i="67"/>
  <c r="R20" i="67"/>
  <c r="R19" i="67"/>
  <c r="R18" i="67"/>
  <c r="R17" i="67"/>
  <c r="R16" i="67"/>
  <c r="R15" i="67"/>
  <c r="R14" i="67"/>
  <c r="R13" i="67"/>
  <c r="R12" i="67"/>
  <c r="R11" i="67"/>
  <c r="Q10" i="67"/>
  <c r="P10" i="67"/>
  <c r="O10" i="67"/>
  <c r="N10" i="67"/>
  <c r="M10" i="67"/>
  <c r="L10" i="67"/>
  <c r="K10" i="67"/>
  <c r="J10" i="67"/>
  <c r="I10" i="67"/>
  <c r="R9" i="67"/>
  <c r="R8" i="67"/>
  <c r="J19" i="63"/>
  <c r="I19" i="63"/>
  <c r="H19" i="63"/>
  <c r="F19" i="63"/>
  <c r="E19" i="63"/>
  <c r="D19" i="63"/>
  <c r="C19" i="63"/>
  <c r="F21" i="63" s="1"/>
  <c r="F23" i="63" s="1"/>
  <c r="K18" i="63"/>
  <c r="K17" i="63"/>
  <c r="K14" i="63"/>
  <c r="K13" i="63"/>
  <c r="K12" i="63"/>
  <c r="K11" i="63"/>
  <c r="F10" i="63"/>
  <c r="E10" i="63"/>
  <c r="D10" i="63"/>
  <c r="C10" i="63"/>
  <c r="K9" i="63"/>
  <c r="K8" i="63"/>
  <c r="K19" i="63" s="1"/>
  <c r="J24" i="62"/>
  <c r="H24" i="62"/>
  <c r="F24" i="62"/>
  <c r="E24" i="62"/>
  <c r="D24" i="62"/>
  <c r="C24" i="62"/>
  <c r="K23" i="62"/>
  <c r="K22" i="62"/>
  <c r="K21" i="62"/>
  <c r="K20" i="62"/>
  <c r="K19" i="62"/>
  <c r="K18" i="62"/>
  <c r="K17" i="62"/>
  <c r="K16" i="62"/>
  <c r="K15" i="62"/>
  <c r="K14" i="62"/>
  <c r="K13" i="62"/>
  <c r="I12" i="62"/>
  <c r="I24" i="62" s="1"/>
  <c r="K11" i="62"/>
  <c r="F10" i="62"/>
  <c r="E10" i="62"/>
  <c r="D10" i="62"/>
  <c r="C10" i="62"/>
  <c r="K27" i="62" s="1"/>
  <c r="K9" i="62"/>
  <c r="K8" i="62"/>
  <c r="K28" i="60"/>
  <c r="J28" i="60"/>
  <c r="I28" i="60"/>
  <c r="F28" i="60"/>
  <c r="E28" i="60"/>
  <c r="D28" i="60"/>
  <c r="C28" i="60"/>
  <c r="L27" i="60"/>
  <c r="L26" i="60"/>
  <c r="L25" i="60"/>
  <c r="L24" i="60"/>
  <c r="L23" i="60"/>
  <c r="L22" i="60"/>
  <c r="L21" i="60"/>
  <c r="L20" i="60"/>
  <c r="L19" i="60"/>
  <c r="H18" i="60"/>
  <c r="H28" i="60" s="1"/>
  <c r="K30" i="60" s="1"/>
  <c r="K32" i="60" s="1"/>
  <c r="L17" i="60"/>
  <c r="L16" i="60"/>
  <c r="L15" i="60"/>
  <c r="L14" i="60"/>
  <c r="L13" i="60"/>
  <c r="L12" i="60"/>
  <c r="F11" i="60"/>
  <c r="E11" i="60"/>
  <c r="D11" i="60"/>
  <c r="C11" i="60"/>
  <c r="L31" i="60" s="1"/>
  <c r="L10" i="60"/>
  <c r="L9" i="60"/>
  <c r="L8" i="60"/>
  <c r="K29" i="59"/>
  <c r="J29" i="59"/>
  <c r="I29" i="59"/>
  <c r="H29" i="59"/>
  <c r="K31" i="59" s="1"/>
  <c r="K33" i="59" s="1"/>
  <c r="F29" i="59"/>
  <c r="E29" i="59"/>
  <c r="D29" i="59"/>
  <c r="C29" i="59"/>
  <c r="L28" i="59"/>
  <c r="L27" i="59"/>
  <c r="L26" i="59"/>
  <c r="L25" i="59"/>
  <c r="L24" i="59"/>
  <c r="L23" i="59"/>
  <c r="L22" i="59"/>
  <c r="L21" i="59"/>
  <c r="L20" i="59"/>
  <c r="L19" i="59"/>
  <c r="L18" i="59"/>
  <c r="L17" i="59"/>
  <c r="L16" i="59"/>
  <c r="L15" i="59"/>
  <c r="L14" i="59"/>
  <c r="L13" i="59"/>
  <c r="F12" i="59"/>
  <c r="E12" i="59"/>
  <c r="D12" i="59"/>
  <c r="C12" i="59"/>
  <c r="L32" i="59" s="1"/>
  <c r="L11" i="59"/>
  <c r="L10" i="59"/>
  <c r="L9" i="59"/>
  <c r="L8" i="59"/>
  <c r="Q36" i="57"/>
  <c r="P36" i="57"/>
  <c r="O36" i="57"/>
  <c r="N36" i="57"/>
  <c r="M36" i="57"/>
  <c r="L36" i="57"/>
  <c r="K36" i="57"/>
  <c r="Q38" i="57" s="1"/>
  <c r="Q40" i="57" s="1"/>
  <c r="R35" i="57"/>
  <c r="R34" i="57"/>
  <c r="R33" i="57"/>
  <c r="R32" i="57"/>
  <c r="R31" i="57"/>
  <c r="R30" i="57"/>
  <c r="R29" i="57"/>
  <c r="R28" i="57"/>
  <c r="R27" i="57"/>
  <c r="R26" i="57"/>
  <c r="R25" i="57"/>
  <c r="R24" i="57"/>
  <c r="R23" i="57"/>
  <c r="R22" i="57"/>
  <c r="R21" i="57"/>
  <c r="R20" i="57"/>
  <c r="R19" i="57"/>
  <c r="R18" i="57"/>
  <c r="R17" i="57"/>
  <c r="R16" i="57"/>
  <c r="R15" i="57"/>
  <c r="R14" i="57"/>
  <c r="R13" i="57"/>
  <c r="R12" i="57"/>
  <c r="I11" i="57"/>
  <c r="I36" i="57" s="1"/>
  <c r="H11" i="57"/>
  <c r="H36" i="57" s="1"/>
  <c r="G11" i="57"/>
  <c r="G36" i="57" s="1"/>
  <c r="F11" i="57"/>
  <c r="F36" i="57" s="1"/>
  <c r="E11" i="57"/>
  <c r="E36" i="57" s="1"/>
  <c r="D11" i="57"/>
  <c r="D36" i="57" s="1"/>
  <c r="C11" i="57"/>
  <c r="R10" i="57"/>
  <c r="R9" i="57"/>
  <c r="R8" i="57"/>
  <c r="O32" i="56"/>
  <c r="N32" i="56"/>
  <c r="M32" i="56"/>
  <c r="L32" i="56"/>
  <c r="K32" i="56"/>
  <c r="J32" i="56"/>
  <c r="C32" i="56"/>
  <c r="P31" i="56"/>
  <c r="P30" i="56"/>
  <c r="P29" i="56"/>
  <c r="P28" i="56"/>
  <c r="P27" i="56"/>
  <c r="P26" i="56"/>
  <c r="P25" i="56"/>
  <c r="P24" i="56"/>
  <c r="P23" i="56"/>
  <c r="P22" i="56"/>
  <c r="P21" i="56"/>
  <c r="P20" i="56"/>
  <c r="P19" i="56"/>
  <c r="P18" i="56"/>
  <c r="P17" i="56"/>
  <c r="P16" i="56"/>
  <c r="P15" i="56"/>
  <c r="P14" i="56"/>
  <c r="P13" i="56"/>
  <c r="P12" i="56"/>
  <c r="P11" i="56"/>
  <c r="H10" i="56"/>
  <c r="H32" i="56" s="1"/>
  <c r="G10" i="56"/>
  <c r="G32" i="56" s="1"/>
  <c r="F10" i="56"/>
  <c r="F32" i="56" s="1"/>
  <c r="E10" i="56"/>
  <c r="E32" i="56" s="1"/>
  <c r="D10" i="56"/>
  <c r="D32" i="56" s="1"/>
  <c r="C10" i="56"/>
  <c r="P9" i="56"/>
  <c r="P8" i="56"/>
  <c r="Q39" i="67" l="1"/>
  <c r="Q41" i="67" s="1"/>
  <c r="P35" i="56"/>
  <c r="L18" i="60"/>
  <c r="K22" i="63"/>
  <c r="R36" i="57"/>
  <c r="P32" i="56"/>
  <c r="L28" i="60"/>
  <c r="F30" i="60"/>
  <c r="F32" i="60" s="1"/>
  <c r="J21" i="63"/>
  <c r="J23" i="63" s="1"/>
  <c r="R39" i="57"/>
  <c r="F26" i="62"/>
  <c r="F28" i="62" s="1"/>
  <c r="R37" i="67"/>
  <c r="L29" i="59"/>
  <c r="F31" i="59"/>
  <c r="F33" i="59" s="1"/>
  <c r="G39" i="67"/>
  <c r="G41" i="67" s="1"/>
  <c r="O34" i="56"/>
  <c r="O36" i="56" s="1"/>
  <c r="R40" i="67"/>
  <c r="R37" i="68"/>
  <c r="R40" i="68"/>
  <c r="G39" i="68"/>
  <c r="G41" i="68" s="1"/>
  <c r="Q39" i="68"/>
  <c r="Q41" i="68" s="1"/>
  <c r="J26" i="62"/>
  <c r="J28" i="62" s="1"/>
  <c r="H34" i="56"/>
  <c r="H36" i="56" s="1"/>
  <c r="C36" i="57"/>
  <c r="I38" i="57" s="1"/>
  <c r="I40" i="57" s="1"/>
  <c r="K12" i="62"/>
  <c r="K24" i="62" s="1"/>
  <c r="K11" i="6" l="1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K31" i="6"/>
  <c r="K32" i="6"/>
  <c r="K33" i="6"/>
  <c r="K39" i="6"/>
  <c r="K40" i="6"/>
  <c r="K41" i="6"/>
  <c r="K42" i="6"/>
  <c r="K43" i="6"/>
  <c r="K44" i="6"/>
  <c r="K10" i="6"/>
  <c r="J46" i="6"/>
  <c r="G46" i="6"/>
  <c r="J89" i="6"/>
  <c r="K79" i="6"/>
  <c r="K80" i="6"/>
  <c r="K81" i="6"/>
  <c r="K82" i="6"/>
  <c r="K83" i="6"/>
  <c r="K84" i="6"/>
  <c r="K85" i="6"/>
  <c r="K86" i="6"/>
  <c r="K87" i="6"/>
  <c r="K78" i="6"/>
  <c r="G89" i="6"/>
  <c r="K77" i="6"/>
  <c r="K59" i="6"/>
  <c r="K60" i="6"/>
  <c r="K61" i="6"/>
  <c r="K58" i="6"/>
  <c r="J38" i="7"/>
  <c r="K31" i="7"/>
  <c r="K30" i="7"/>
  <c r="K11" i="7"/>
  <c r="K12" i="7"/>
  <c r="K13" i="7"/>
  <c r="K14" i="7"/>
  <c r="K15" i="7"/>
  <c r="K10" i="7"/>
  <c r="F66" i="1"/>
  <c r="F65" i="1"/>
  <c r="F64" i="1"/>
  <c r="F67" i="1"/>
  <c r="F63" i="1"/>
  <c r="F62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16" i="1"/>
  <c r="F15" i="1"/>
  <c r="F14" i="1"/>
  <c r="F13" i="1"/>
  <c r="F10" i="1"/>
  <c r="F11" i="1"/>
  <c r="F12" i="1"/>
  <c r="F8" i="1"/>
  <c r="F9" i="1"/>
  <c r="F7" i="1"/>
  <c r="F6" i="1"/>
  <c r="F142" i="1" l="1"/>
  <c r="K89" i="6"/>
  <c r="I125" i="53" l="1"/>
  <c r="I83" i="53"/>
  <c r="I88" i="53" s="1"/>
  <c r="I47" i="53"/>
  <c r="I50" i="53" s="1"/>
  <c r="T14" i="40" l="1"/>
  <c r="T15" i="40"/>
  <c r="T16" i="40"/>
  <c r="T17" i="40"/>
  <c r="T18" i="40"/>
  <c r="T19" i="40"/>
  <c r="T20" i="40"/>
  <c r="T21" i="40"/>
  <c r="T22" i="40"/>
  <c r="T23" i="40"/>
  <c r="T24" i="40"/>
  <c r="K13" i="39"/>
  <c r="K14" i="39"/>
  <c r="K15" i="39"/>
  <c r="K16" i="39"/>
  <c r="K17" i="39"/>
  <c r="K18" i="39"/>
  <c r="K19" i="39"/>
  <c r="K19" i="41"/>
  <c r="K20" i="41"/>
  <c r="L23" i="38"/>
  <c r="P24" i="36"/>
  <c r="P25" i="36"/>
  <c r="P18" i="36"/>
  <c r="P19" i="36"/>
  <c r="P20" i="36"/>
  <c r="P21" i="36"/>
  <c r="P22" i="36"/>
  <c r="P23" i="36"/>
  <c r="T10" i="40"/>
  <c r="P30" i="43"/>
  <c r="O30" i="43"/>
  <c r="N30" i="43"/>
  <c r="M30" i="43"/>
  <c r="L30" i="43"/>
  <c r="K30" i="43"/>
  <c r="J30" i="43"/>
  <c r="I30" i="43"/>
  <c r="H30" i="43"/>
  <c r="G30" i="43"/>
  <c r="E30" i="43"/>
  <c r="D30" i="43"/>
  <c r="C30" i="43"/>
  <c r="Q29" i="43"/>
  <c r="Q28" i="43"/>
  <c r="Q27" i="43"/>
  <c r="Q26" i="43"/>
  <c r="Q25" i="43"/>
  <c r="Q24" i="43"/>
  <c r="Q23" i="43"/>
  <c r="Q22" i="43"/>
  <c r="Q21" i="43"/>
  <c r="Q20" i="43"/>
  <c r="Q19" i="43"/>
  <c r="Q18" i="43"/>
  <c r="Q17" i="43"/>
  <c r="Q16" i="43"/>
  <c r="Q15" i="43"/>
  <c r="Q14" i="43"/>
  <c r="Q13" i="43"/>
  <c r="P12" i="43"/>
  <c r="O12" i="43"/>
  <c r="N12" i="43"/>
  <c r="M12" i="43"/>
  <c r="L12" i="43"/>
  <c r="K12" i="43"/>
  <c r="J12" i="43"/>
  <c r="I12" i="43"/>
  <c r="H12" i="43"/>
  <c r="G12" i="43"/>
  <c r="Q33" i="43" s="1"/>
  <c r="Q11" i="43"/>
  <c r="Q10" i="43"/>
  <c r="Q9" i="43"/>
  <c r="Q8" i="43"/>
  <c r="S30" i="42"/>
  <c r="R30" i="42"/>
  <c r="Q30" i="42"/>
  <c r="P30" i="42"/>
  <c r="O30" i="42"/>
  <c r="N30" i="42"/>
  <c r="M30" i="42"/>
  <c r="L30" i="42"/>
  <c r="K30" i="42"/>
  <c r="J30" i="42"/>
  <c r="I30" i="42"/>
  <c r="G30" i="42"/>
  <c r="F30" i="42"/>
  <c r="E30" i="42"/>
  <c r="D30" i="42"/>
  <c r="C30" i="42"/>
  <c r="G32" i="42" s="1"/>
  <c r="G34" i="42" s="1"/>
  <c r="T29" i="42"/>
  <c r="T28" i="42"/>
  <c r="T27" i="42"/>
  <c r="T26" i="42"/>
  <c r="T25" i="42"/>
  <c r="T24" i="42"/>
  <c r="T23" i="42"/>
  <c r="T22" i="42"/>
  <c r="T21" i="42"/>
  <c r="T20" i="42"/>
  <c r="T19" i="42"/>
  <c r="T18" i="42"/>
  <c r="T17" i="42"/>
  <c r="T16" i="42"/>
  <c r="T15" i="42"/>
  <c r="T14" i="42"/>
  <c r="T13" i="42"/>
  <c r="T12" i="42"/>
  <c r="S11" i="42"/>
  <c r="R11" i="42"/>
  <c r="Q11" i="42"/>
  <c r="P11" i="42"/>
  <c r="O11" i="42"/>
  <c r="N11" i="42"/>
  <c r="M11" i="42"/>
  <c r="L11" i="42"/>
  <c r="K11" i="42"/>
  <c r="J11" i="42"/>
  <c r="I11" i="42"/>
  <c r="T10" i="42"/>
  <c r="T9" i="42"/>
  <c r="T8" i="42"/>
  <c r="J23" i="41"/>
  <c r="I23" i="41"/>
  <c r="H23" i="41"/>
  <c r="F23" i="41"/>
  <c r="E23" i="41"/>
  <c r="D23" i="41"/>
  <c r="C23" i="41"/>
  <c r="K22" i="41"/>
  <c r="K21" i="41"/>
  <c r="K18" i="41"/>
  <c r="K17" i="41"/>
  <c r="K16" i="41"/>
  <c r="K15" i="41"/>
  <c r="K14" i="41"/>
  <c r="K13" i="41"/>
  <c r="F12" i="41"/>
  <c r="E12" i="41"/>
  <c r="D12" i="41"/>
  <c r="C12" i="41"/>
  <c r="K11" i="41"/>
  <c r="K10" i="41"/>
  <c r="K9" i="41"/>
  <c r="K8" i="41"/>
  <c r="S30" i="40"/>
  <c r="R30" i="40"/>
  <c r="Q30" i="40"/>
  <c r="P30" i="40"/>
  <c r="O30" i="40"/>
  <c r="N30" i="40"/>
  <c r="M30" i="40"/>
  <c r="L30" i="40"/>
  <c r="K30" i="40"/>
  <c r="J30" i="40"/>
  <c r="I30" i="40"/>
  <c r="G30" i="40"/>
  <c r="F30" i="40"/>
  <c r="E30" i="40"/>
  <c r="D30" i="40"/>
  <c r="C30" i="40"/>
  <c r="T29" i="40"/>
  <c r="T28" i="40"/>
  <c r="T27" i="40"/>
  <c r="T26" i="40"/>
  <c r="T25" i="40"/>
  <c r="T13" i="40"/>
  <c r="T12" i="40"/>
  <c r="S11" i="40"/>
  <c r="R11" i="40"/>
  <c r="Q11" i="40"/>
  <c r="P11" i="40"/>
  <c r="O11" i="40"/>
  <c r="N11" i="40"/>
  <c r="M11" i="40"/>
  <c r="L11" i="40"/>
  <c r="K11" i="40"/>
  <c r="J11" i="40"/>
  <c r="I11" i="40"/>
  <c r="T9" i="40"/>
  <c r="T8" i="40"/>
  <c r="J23" i="39"/>
  <c r="I23" i="39"/>
  <c r="H23" i="39"/>
  <c r="F23" i="39"/>
  <c r="E23" i="39"/>
  <c r="D23" i="39"/>
  <c r="C23" i="39"/>
  <c r="K22" i="39"/>
  <c r="K21" i="39"/>
  <c r="K20" i="39"/>
  <c r="K12" i="39"/>
  <c r="F11" i="39"/>
  <c r="E11" i="39"/>
  <c r="D11" i="39"/>
  <c r="C11" i="39"/>
  <c r="K10" i="39"/>
  <c r="K9" i="39"/>
  <c r="K8" i="39"/>
  <c r="K25" i="38"/>
  <c r="J25" i="38"/>
  <c r="I25" i="38"/>
  <c r="H25" i="38"/>
  <c r="F25" i="38"/>
  <c r="E25" i="38"/>
  <c r="D25" i="38"/>
  <c r="C25" i="38"/>
  <c r="L24" i="38"/>
  <c r="L22" i="38"/>
  <c r="L21" i="38"/>
  <c r="L20" i="38"/>
  <c r="L19" i="38"/>
  <c r="L18" i="38"/>
  <c r="L17" i="38"/>
  <c r="L16" i="38"/>
  <c r="L15" i="38"/>
  <c r="L14" i="38"/>
  <c r="L13" i="38"/>
  <c r="L12" i="38"/>
  <c r="F11" i="38"/>
  <c r="E11" i="38"/>
  <c r="D11" i="38"/>
  <c r="C11" i="38"/>
  <c r="L10" i="38"/>
  <c r="L9" i="38"/>
  <c r="L8" i="38"/>
  <c r="K26" i="37"/>
  <c r="J26" i="37"/>
  <c r="I26" i="37"/>
  <c r="H26" i="37"/>
  <c r="F26" i="37"/>
  <c r="E26" i="37"/>
  <c r="D26" i="37"/>
  <c r="C26" i="37"/>
  <c r="F28" i="37" s="1"/>
  <c r="F30" i="37" s="1"/>
  <c r="L25" i="37"/>
  <c r="L24" i="37"/>
  <c r="L23" i="37"/>
  <c r="L22" i="37"/>
  <c r="L21" i="37"/>
  <c r="L20" i="37"/>
  <c r="L19" i="37"/>
  <c r="L18" i="37"/>
  <c r="L17" i="37"/>
  <c r="L16" i="37"/>
  <c r="L15" i="37"/>
  <c r="L14" i="37"/>
  <c r="L13" i="37"/>
  <c r="F12" i="37"/>
  <c r="E12" i="37"/>
  <c r="D12" i="37"/>
  <c r="C12" i="37"/>
  <c r="L11" i="37"/>
  <c r="L10" i="37"/>
  <c r="L9" i="37"/>
  <c r="L8" i="37"/>
  <c r="O27" i="36"/>
  <c r="N27" i="36"/>
  <c r="M27" i="36"/>
  <c r="L27" i="36"/>
  <c r="K27" i="36"/>
  <c r="J27" i="36"/>
  <c r="I27" i="36"/>
  <c r="O29" i="36" s="1"/>
  <c r="O31" i="36" s="1"/>
  <c r="P26" i="36"/>
  <c r="P17" i="36"/>
  <c r="P16" i="36"/>
  <c r="P15" i="36"/>
  <c r="P14" i="36"/>
  <c r="P13" i="36"/>
  <c r="P12" i="36"/>
  <c r="G11" i="36"/>
  <c r="G27" i="36" s="1"/>
  <c r="F11" i="36"/>
  <c r="F27" i="36" s="1"/>
  <c r="E11" i="36"/>
  <c r="E27" i="36" s="1"/>
  <c r="D11" i="36"/>
  <c r="C11" i="36"/>
  <c r="C27" i="36" s="1"/>
  <c r="P10" i="36"/>
  <c r="P9" i="36"/>
  <c r="P8" i="36"/>
  <c r="L25" i="38" l="1"/>
  <c r="T30" i="42"/>
  <c r="Q30" i="43"/>
  <c r="F25" i="39"/>
  <c r="F27" i="39" s="1"/>
  <c r="J25" i="39"/>
  <c r="J27" i="39" s="1"/>
  <c r="G32" i="40"/>
  <c r="G34" i="40" s="1"/>
  <c r="S32" i="40"/>
  <c r="S34" i="40" s="1"/>
  <c r="P32" i="43"/>
  <c r="P34" i="43" s="1"/>
  <c r="K26" i="39"/>
  <c r="K26" i="41"/>
  <c r="F25" i="41"/>
  <c r="F27" i="41" s="1"/>
  <c r="J25" i="41"/>
  <c r="J27" i="41" s="1"/>
  <c r="F27" i="38"/>
  <c r="F29" i="38" s="1"/>
  <c r="K27" i="38"/>
  <c r="K29" i="38" s="1"/>
  <c r="L28" i="38"/>
  <c r="L26" i="37"/>
  <c r="L29" i="37"/>
  <c r="K28" i="37"/>
  <c r="K30" i="37" s="1"/>
  <c r="P30" i="36"/>
  <c r="T33" i="42"/>
  <c r="S32" i="42"/>
  <c r="S34" i="42" s="1"/>
  <c r="T30" i="40"/>
  <c r="T33" i="40"/>
  <c r="K23" i="39"/>
  <c r="K23" i="41"/>
  <c r="P27" i="36"/>
  <c r="E32" i="43"/>
  <c r="E34" i="43" s="1"/>
  <c r="D27" i="36"/>
  <c r="G29" i="36" s="1"/>
  <c r="G31" i="36" s="1"/>
  <c r="G15" i="35" l="1"/>
  <c r="G14" i="35"/>
  <c r="G13" i="35"/>
  <c r="G12" i="35"/>
  <c r="G11" i="35"/>
  <c r="G10" i="35"/>
  <c r="G9" i="35"/>
  <c r="G8" i="35"/>
  <c r="H9" i="35" s="1"/>
  <c r="H11" i="35" l="1"/>
  <c r="H15" i="35"/>
  <c r="G25" i="35"/>
  <c r="W30" i="33"/>
  <c r="V30" i="33"/>
  <c r="U30" i="33"/>
  <c r="T30" i="33"/>
  <c r="S30" i="33"/>
  <c r="R30" i="33"/>
  <c r="Q30" i="33"/>
  <c r="P30" i="33"/>
  <c r="O30" i="33"/>
  <c r="N30" i="33"/>
  <c r="C30" i="33"/>
  <c r="X29" i="33"/>
  <c r="X28" i="33"/>
  <c r="X27" i="33"/>
  <c r="X26" i="33"/>
  <c r="X25" i="33"/>
  <c r="X24" i="33"/>
  <c r="X23" i="33"/>
  <c r="X22" i="33"/>
  <c r="X21" i="33"/>
  <c r="X20" i="33"/>
  <c r="X19" i="33"/>
  <c r="X18" i="33"/>
  <c r="X17" i="33"/>
  <c r="X16" i="33"/>
  <c r="X15" i="33"/>
  <c r="X14" i="33"/>
  <c r="X13" i="33"/>
  <c r="X12" i="33"/>
  <c r="L11" i="33"/>
  <c r="L30" i="33" s="1"/>
  <c r="K11" i="33"/>
  <c r="K30" i="33" s="1"/>
  <c r="J11" i="33"/>
  <c r="J30" i="33" s="1"/>
  <c r="I11" i="33"/>
  <c r="I30" i="33" s="1"/>
  <c r="H11" i="33"/>
  <c r="H30" i="33" s="1"/>
  <c r="G11" i="33"/>
  <c r="G30" i="33" s="1"/>
  <c r="F11" i="33"/>
  <c r="F30" i="33" s="1"/>
  <c r="E11" i="33"/>
  <c r="E30" i="33" s="1"/>
  <c r="D11" i="33"/>
  <c r="D30" i="33" s="1"/>
  <c r="C11" i="33"/>
  <c r="X10" i="33"/>
  <c r="X9" i="33"/>
  <c r="X8" i="33"/>
  <c r="H25" i="35" l="1"/>
  <c r="L32" i="33"/>
  <c r="X33" i="33"/>
  <c r="W32" i="33"/>
  <c r="W34" i="33" s="1"/>
  <c r="X30" i="33"/>
  <c r="L34" i="33"/>
  <c r="H16" i="23" l="1"/>
  <c r="D16" i="22" l="1"/>
  <c r="C16" i="22"/>
  <c r="K38" i="7" l="1"/>
  <c r="G38" i="7"/>
  <c r="K66" i="6"/>
  <c r="J66" i="6"/>
  <c r="G66" i="6"/>
  <c r="K18" i="7"/>
  <c r="J18" i="7"/>
  <c r="G18" i="7"/>
  <c r="K46" i="6"/>
</calcChain>
</file>

<file path=xl/sharedStrings.xml><?xml version="1.0" encoding="utf-8"?>
<sst xmlns="http://schemas.openxmlformats.org/spreadsheetml/2006/main" count="2285" uniqueCount="907">
  <si>
    <t>เงินสดในมือ</t>
  </si>
  <si>
    <t>เงินทดรองราชการ</t>
  </si>
  <si>
    <t>พักเงินนำส่ง</t>
  </si>
  <si>
    <t>พักรอ Clearing</t>
  </si>
  <si>
    <t>ง/ฝธ.เพื่อนำส่งคลัง</t>
  </si>
  <si>
    <t>ง/ฝ ธนาคาร-ในงปม.</t>
  </si>
  <si>
    <t>ง/ฝ ธนาคาร-นอกงปม.</t>
  </si>
  <si>
    <t>เงินฝากไม่มีรายตัว</t>
  </si>
  <si>
    <t>ล/นเงินยืม-ในงปม.</t>
  </si>
  <si>
    <t>ล/นเงินยืม-นอกงปม.</t>
  </si>
  <si>
    <t>ล/นเงินยืม-นอก ธพ.</t>
  </si>
  <si>
    <t>ค้างรับจาก บก.</t>
  </si>
  <si>
    <t>วัสดุคงคลัง</t>
  </si>
  <si>
    <t>อาคารสำนักงาน</t>
  </si>
  <si>
    <t>คสส. อาคาร สนง.</t>
  </si>
  <si>
    <t>อาคารเพื่อป/ยอื่น</t>
  </si>
  <si>
    <t>คสส.อาคารป/ย อื่น</t>
  </si>
  <si>
    <t>สิ่งปลูกสร้าง</t>
  </si>
  <si>
    <t>พักสิ่งปลูกสร้าง</t>
  </si>
  <si>
    <t>คสส. สิ่งปลูกสร้าง</t>
  </si>
  <si>
    <t>อาคาร&amp;สิ่งป/สไม่ระบุ</t>
  </si>
  <si>
    <t>คสส. อาคารไม่ระบุฯ</t>
  </si>
  <si>
    <t>ครุภัณฑ์สำนักงาน</t>
  </si>
  <si>
    <t>พักครุภัณฑ์สำนักงาน</t>
  </si>
  <si>
    <t>คสส ครุภัณฑ์สำนักงาน</t>
  </si>
  <si>
    <t>ครุภัณฑ์ยานพาหนะ</t>
  </si>
  <si>
    <t>พักครุภัณฑ์ยานพาหนะ</t>
  </si>
  <si>
    <t>คสส ครุภัณฑ์ยานพาหนะ</t>
  </si>
  <si>
    <t>คุรภัณฑ์ไฟฟ้า&amp;วิทยุ</t>
  </si>
  <si>
    <t>คสส ไฟฟ้า&amp;วิทยุ</t>
  </si>
  <si>
    <t>ครุภัณฑ์โฆษณา</t>
  </si>
  <si>
    <t>พักครุภัณฑ์โฆษณา</t>
  </si>
  <si>
    <t>คสส ครุภัณฑ์โฆษณา</t>
  </si>
  <si>
    <t>ครุภัณฑ์การเกษตร</t>
  </si>
  <si>
    <t>คสส ครุภัณฑ์เกษตร</t>
  </si>
  <si>
    <t>ครุภัณฑ์วิทย์ฯ</t>
  </si>
  <si>
    <t>คสส ครุภัณฑ์วิทย์ฯ</t>
  </si>
  <si>
    <t>ครุภัณฑ์คอมพิวเตอร์</t>
  </si>
  <si>
    <t>พักคอมพิวเตอร์</t>
  </si>
  <si>
    <t>คสส คอมพิวเตอร์</t>
  </si>
  <si>
    <t>ครุภัณฑ์การศึกษา</t>
  </si>
  <si>
    <t>พักครุภัณฑ์การศึกษา</t>
  </si>
  <si>
    <t>คสส ครุภัณฑ์การศึกษา</t>
  </si>
  <si>
    <t>ครุภัณฑ์บ้านครัว</t>
  </si>
  <si>
    <t>พักครุภัณฑ์บ้านครัว</t>
  </si>
  <si>
    <t>คสส ครุภัณฑ์บ้านครัว</t>
  </si>
  <si>
    <t>พักครุภัณฑ์ดนตรี</t>
  </si>
  <si>
    <t>พักครุภัณฑ์อื่น</t>
  </si>
  <si>
    <t>ครุภัณฑ์ไม่ระบุฯ</t>
  </si>
  <si>
    <t>คสส ครุภัณฑ์ไม่ระบุฯ</t>
  </si>
  <si>
    <t>ถนน</t>
  </si>
  <si>
    <t>ส/ทพื้นฐาน ไม่ระบุฯ</t>
  </si>
  <si>
    <t>โปรแกรมคอมฯ</t>
  </si>
  <si>
    <t>คสส-โปรแกรมคอมฯ</t>
  </si>
  <si>
    <t>งานระหว่างก่อสร้าง</t>
  </si>
  <si>
    <t>พักงานระหว่างสร้าง</t>
  </si>
  <si>
    <t>จ/น การค้า-ภาครัฐ</t>
  </si>
  <si>
    <t>จ/น การค้า-ภายนอก</t>
  </si>
  <si>
    <t>รับสินค้า / ใบสำคัญ</t>
  </si>
  <si>
    <t>จน.อื่น-หน่วยงานรัฐ</t>
  </si>
  <si>
    <t>สาธารณูปโภคค้างจ่าย</t>
  </si>
  <si>
    <t>ใบสำคัญค้างจ่าย</t>
  </si>
  <si>
    <t>W/H tax-บุคคล(03)</t>
  </si>
  <si>
    <t>W/Htax-ภงด.นิติ(53)</t>
  </si>
  <si>
    <t>เงินรับฝากอื่น</t>
  </si>
  <si>
    <t>เงินประกันอื่น</t>
  </si>
  <si>
    <t>เบิกเกินฯรอนำส่ง</t>
  </si>
  <si>
    <t>งทร.รับฯ-ดำเนินงาน</t>
  </si>
  <si>
    <t>ร/ดสูงต่ำคชจ.สุทธิ</t>
  </si>
  <si>
    <t>ร/ดสูงต่ำคชจ.สะสม</t>
  </si>
  <si>
    <t>ผลสะสมแก้ไขผิดพลาด</t>
  </si>
  <si>
    <t>ทุนของหน่วยงาน</t>
  </si>
  <si>
    <t>ระหว่างหน่วยเบิกจ่าย</t>
  </si>
  <si>
    <t>ร/ดค่าปรับอื่น</t>
  </si>
  <si>
    <t>ร/ดค่าของเบ็ดเตล็ด</t>
  </si>
  <si>
    <t>ร/ด ดบ.เงินฝาก</t>
  </si>
  <si>
    <t>ร/ดเหลือจ่าย</t>
  </si>
  <si>
    <t>ร/ดช่วยเพื่อดนง.อื่น</t>
  </si>
  <si>
    <t>ร/ดจากการบริจาค</t>
  </si>
  <si>
    <t>TR-รับงบบุคลากร</t>
  </si>
  <si>
    <t>TR-รับงบลงทุน</t>
  </si>
  <si>
    <t>TR-รับงบดำเนินงาน</t>
  </si>
  <si>
    <t>TR-รับงบอุดหนุน</t>
  </si>
  <si>
    <t>TR-รับงบกลาง</t>
  </si>
  <si>
    <t>TR-สรก.รับเงินนอก</t>
  </si>
  <si>
    <t>T/R-ปรับเงินฝากคลัง</t>
  </si>
  <si>
    <t>รด.ระหว่างกันในกรม</t>
  </si>
  <si>
    <t>ค่าล่วงเวลา</t>
  </si>
  <si>
    <t>ค่าตอบแทนพนง.ราชการ</t>
  </si>
  <si>
    <t>เงินค่าครองชีพ</t>
  </si>
  <si>
    <t>ง/ด&amp;ค่าจ้างอื่น</t>
  </si>
  <si>
    <t>เงินช่วยเหลือ-ตาย</t>
  </si>
  <si>
    <t>เงินสมทบปปส.-Rel</t>
  </si>
  <si>
    <t>ค่าเช่าบ้าน</t>
  </si>
  <si>
    <t>เงินช่วยการศึกษาบุตร</t>
  </si>
  <si>
    <t>ค่ารักษา-นอก-รพ.รัฐ</t>
  </si>
  <si>
    <t>ค่ารักษา-ใน-รพ.รัฐ</t>
  </si>
  <si>
    <t>ค่ารักษา-ใน-เอกชน</t>
  </si>
  <si>
    <t>ค่ารักษาบำนาญนอก-รัฐ</t>
  </si>
  <si>
    <t>รักษาบำนาญ-ใน-เอกชน</t>
  </si>
  <si>
    <t>คชจ.อบรมในประเทศ</t>
  </si>
  <si>
    <t>คชจ.เดินทางภายในปท.</t>
  </si>
  <si>
    <t>ค่าวัสดุ</t>
  </si>
  <si>
    <t>ค่าซ่อมแซม&amp;บำรุงฯ</t>
  </si>
  <si>
    <t>ค่าเชื้อเพลิง</t>
  </si>
  <si>
    <t>ค/จเหมาบริการ-ภายนอก</t>
  </si>
  <si>
    <t>ค่าไฟฟ้า</t>
  </si>
  <si>
    <t>ค่าประปา&amp;น้ำบาดาล</t>
  </si>
  <si>
    <t>ค่าโทรศัพท์</t>
  </si>
  <si>
    <t>ค่าสื่อสาร&amp;โทรคมนาคม</t>
  </si>
  <si>
    <t>ค่าบริการไปรษณีย์</t>
  </si>
  <si>
    <t>ครุภัณฑ์ต่ำกว่าเกณฑ์</t>
  </si>
  <si>
    <t>คชจ.ในการประชุม</t>
  </si>
  <si>
    <t>คชจผลัดส่งร/ดแผ่นดิน</t>
  </si>
  <si>
    <t>ค่าใช้สอยอื่น ๆ</t>
  </si>
  <si>
    <t>ค่าเสื่อม-อาคารสนง.</t>
  </si>
  <si>
    <t>ค่าเสื่อม-อาคารอื่น</t>
  </si>
  <si>
    <t>ค่าเสื่อม-สิ่งปลูกฯ</t>
  </si>
  <si>
    <t>ค่าเสื่อม-ค.สนง.</t>
  </si>
  <si>
    <t>ค่าเสื่อม-ค.ยานพาหนะ</t>
  </si>
  <si>
    <t>ค่าเสื่อม-ค.โฆษณา</t>
  </si>
  <si>
    <t>ค่าเสื่อม-ค.วิทย์ฯ</t>
  </si>
  <si>
    <t>ค่าเสื่อม-ค.คอมฯ</t>
  </si>
  <si>
    <t>ค่าเสื่อม-ค.การศึกษา</t>
  </si>
  <si>
    <t>ค่าเสื่อม-ค.ครัว</t>
  </si>
  <si>
    <t>อุดหนุนดนง.-ภาคครัวฯ</t>
  </si>
  <si>
    <t>อุดหนุนดนง.อื่น</t>
  </si>
  <si>
    <t>T/Eเบิกเกินส่งคืน</t>
  </si>
  <si>
    <t>T/E-โอนเงินให้สรก.</t>
  </si>
  <si>
    <t>T/E-โอนร/ดผ/ดให้บก.</t>
  </si>
  <si>
    <t>T/E-ปรับเงินฝากคลัง</t>
  </si>
  <si>
    <t>ค่าใช้จ่ายอื่น</t>
  </si>
  <si>
    <t>ปรับหมวดรายจ่าย</t>
  </si>
  <si>
    <t>พัก เงินฝากคลัง</t>
  </si>
  <si>
    <t>ชื่อบัญชีแยกประเภท</t>
  </si>
  <si>
    <t>ยอดยกมา</t>
  </si>
  <si>
    <t>เดบิต</t>
  </si>
  <si>
    <t>เครดิต</t>
  </si>
  <si>
    <t>ยอดยกไป</t>
  </si>
  <si>
    <t>บัญชีแยกประเภท</t>
  </si>
  <si>
    <t>รายงานเงินคงเหลือประจำวัน</t>
  </si>
  <si>
    <t>ส่วนราชการ......................อำเภอ.................................จังหวัด..............................</t>
  </si>
  <si>
    <t>ประจำวันที่..............เดือน.....................................พ.ศ....................</t>
  </si>
  <si>
    <t>รายการ</t>
  </si>
  <si>
    <t>จำนวนเงิน</t>
  </si>
  <si>
    <t>หมายเหตุ</t>
  </si>
  <si>
    <t>ธนบัตร</t>
  </si>
  <si>
    <t>เหรียญกษาปณ์</t>
  </si>
  <si>
    <t>เช็ค.........ฉบับ</t>
  </si>
  <si>
    <t>อื่นๆ ระบุ ..........................</t>
  </si>
  <si>
    <t>...........................</t>
  </si>
  <si>
    <t>จำนวนเงิน (ตัวอักษร)....................................................................</t>
  </si>
  <si>
    <t>ลงชื่อ..................................................เจ้าหน้าที่การเงิน</t>
  </si>
  <si>
    <t>คณะกรรมการเก็บรักษาเงิน ได้ตรวจนับเงินและหลักฐานแทนตัวเงินถูกต้องตามรายการข้างต้นแล้ว</t>
  </si>
  <si>
    <t>จึงได้นำเงินเข้าเก็บรักษาไว้ในตู้นิรภัย</t>
  </si>
  <si>
    <t>..........................................................................</t>
  </si>
  <si>
    <t>หัวหน้าส่วนราชการ</t>
  </si>
  <si>
    <t>ข้าพเจ้าได้รับเงินและเอกสารแทนตัวเงินตามรายละเอียดข้างต้นนี้ไปแล้ว</t>
  </si>
  <si>
    <t xml:space="preserve">......................................... </t>
  </si>
  <si>
    <t xml:space="preserve">กรรมการ  </t>
  </si>
  <si>
    <t>ลงชื่อ....................................................หัวหน้ากองคลัง</t>
  </si>
  <si>
    <t xml:space="preserve">รายงานเงินคงเหลือประจำวันที่จัดทำตามระเบียบการเบิกจ่ายเงินจากคลัง </t>
  </si>
  <si>
    <t>จัดทำงบกระทบยอดบัญชีเงินฝากธนาคารครบทุกบัญชี ด้วยวิธีการจัดทำงบกระทบยอดเงินฝากธนาคาร</t>
  </si>
  <si>
    <t>รายงานงบกระทบยอดเงินฝากธนาคาร</t>
  </si>
  <si>
    <t>ธนาคาร..........................สาขา............................(เลขที่บัญชี..............................)</t>
  </si>
  <si>
    <t>ชื่อบัญชีแยกประเภท............................................รหัสบัญชีแยกประเภท.........................</t>
  </si>
  <si>
    <t>ณ  วันที่...............เดือน........................พ.ศ..................</t>
  </si>
  <si>
    <t>บาท</t>
  </si>
  <si>
    <t>XX</t>
  </si>
  <si>
    <t>ค่าธรรมเนียมธนาคาร</t>
  </si>
  <si>
    <t>ค่าธรรมเนียมธนาคารที่ธนาคารบันทึกซ้ำ</t>
  </si>
  <si>
    <t xml:space="preserve">  XX</t>
  </si>
  <si>
    <t>หน่วยงานบันทึกการจ่ายเงินสูงไป</t>
  </si>
  <si>
    <r>
      <t xml:space="preserve">  </t>
    </r>
    <r>
      <rPr>
        <u/>
        <sz val="16"/>
        <color theme="1"/>
        <rFont val="TH SarabunPSK"/>
        <family val="2"/>
      </rPr>
      <t>XX</t>
    </r>
  </si>
  <si>
    <t>ผลต่าง</t>
  </si>
  <si>
    <t>-</t>
  </si>
  <si>
    <t>ศูนย์ต้นทุน...........................ชื่อหน่วยงาน...........................................</t>
  </si>
  <si>
    <t>กรม........................................................................................................................................</t>
  </si>
  <si>
    <t>รหัสหน่วยงาน................................................................................</t>
  </si>
  <si>
    <t>กระทรวง.............................................................................................................</t>
  </si>
  <si>
    <t>จำนวนหน่วยเบิกจ่ายภายใต้สังกัด..................................หน่วย</t>
  </si>
  <si>
    <t>ชื่อหน่วยเบิกจ่าย................................................................................................................</t>
  </si>
  <si>
    <t>รหัสหน่วยเบิกจ่าย................................................................................</t>
  </si>
  <si>
    <t>เจ้าหน้าที่ผู้ประสานงาน......................................................................................</t>
  </si>
  <si>
    <t>ตำแหน่ง..................................................</t>
  </si>
  <si>
    <t>โทรศัพท์......................................................................................................................................</t>
  </si>
  <si>
    <t>โทรสาร.................................................................................................</t>
  </si>
  <si>
    <t>E-mail: ……………………………………………………………................……………..</t>
  </si>
  <si>
    <t>ลำดับ</t>
  </si>
  <si>
    <t>ชื่อหน่วยเบิกจ่าย</t>
  </si>
  <si>
    <t>จังหวัด</t>
  </si>
  <si>
    <t>รหัสหน่วยเบิก</t>
  </si>
  <si>
    <t>คะแนนที่หน่วยเบิกจ่ายสามารถดำเนินการตามเกณฑ์การประเมินผลฯได้</t>
  </si>
  <si>
    <t>1.1.1.</t>
  </si>
  <si>
    <t>1.1.2</t>
  </si>
  <si>
    <t>1.1.3</t>
  </si>
  <si>
    <t>1.1.4</t>
  </si>
  <si>
    <t>1.1.5</t>
  </si>
  <si>
    <t>1.1.6</t>
  </si>
  <si>
    <t>1.1.7</t>
  </si>
  <si>
    <t>1.2.1</t>
  </si>
  <si>
    <t>1.2.2</t>
  </si>
  <si>
    <t>1.2.3</t>
  </si>
  <si>
    <t>1.2.4</t>
  </si>
  <si>
    <t>เรื่องที่ 1</t>
  </si>
  <si>
    <t>เรื่องที่ 2</t>
  </si>
  <si>
    <t>เรื่องที่ 3.1</t>
  </si>
  <si>
    <t>รวม</t>
  </si>
  <si>
    <t>(30)</t>
  </si>
  <si>
    <t>(40)</t>
  </si>
  <si>
    <t>(50)</t>
  </si>
  <si>
    <t>(60)</t>
  </si>
  <si>
    <t>รวมคะแนนที่หน่วยเบิกจ่ายดำเนินการได้</t>
  </si>
  <si>
    <t>คะแนนถัวลี่ยของส่วนราชการระดับกรมที่ดำเนินการได้</t>
  </si>
  <si>
    <t>คะแนนเรื่องที่ 3.2</t>
  </si>
  <si>
    <t>(20)</t>
  </si>
  <si>
    <t>- ส่วนราชการระดับหน่วยเบิกจ่าย กรอกคะแนนผลการประเมินฯ เรื่องที่ 1  เรื่องที่ 3.1 (คะแนนรวมทั้งสิ้น 575 คะแนน) และส่งให้ส่วนราชการต้นสังกัดระดับกรมและสำนักงานคลังจังหวัด</t>
  </si>
  <si>
    <t>คะแนนเรื่องที่ 3.3</t>
  </si>
  <si>
    <t>กรณีที่หน่วยเบิกจ่ายตั้งอยู่ในเขตพื้นที่กรุงเทพมหานครให้ส่งกองบัญชีภาครัฐ กรมบัญชีกลาง ภายในวันที่ 31 ตุลาคม 2561</t>
  </si>
  <si>
    <t>คะแนนเรื่องที่ 3.4</t>
  </si>
  <si>
    <t>- ส่วนราชการระดับกรม กรอกคะแนนผลการประเมินฯ ในภาพรวมระดับกรม เรื่องที่ 1  เรื่องที่ 3.6 (คะแนนรวมทั้งสิ้น 700 คะแนน) ส่งให้กรมบัญชีกลาง ภายในวันที่ 30 พฤศจิกายน 2561</t>
  </si>
  <si>
    <t>คะแนนเรื่องที่ 3.5</t>
  </si>
  <si>
    <t>กรณีส่วนราชการระดับกรมที่มี 1 หน่วยเบิกจ่าย ให้แสดงข้อมูลเพียง 1 หน่วยเบิกจ่าย</t>
  </si>
  <si>
    <t>คะแนนเรื่องที่ 3.6</t>
  </si>
  <si>
    <t>(45)</t>
  </si>
  <si>
    <t>กรณีส่วนราชการระดับกรมที่มีมากกว่า 1 หน่วยเบิกจ่าย ให้คำนวณคะแนนถัวเฉลี่ย ดังนี้</t>
  </si>
  <si>
    <t>รวมคะแนนประเมินผลฯ ระดับกรม</t>
  </si>
  <si>
    <t>(700)</t>
  </si>
  <si>
    <t>(1) คะแนนถัวเฉลี่ยของทุกหน่วยเบิกจ่ายแต่ละเรื่อง</t>
  </si>
  <si>
    <t>=</t>
  </si>
  <si>
    <t>คะแนนที่ทุกหน่วยเบิกจ่ายดำเนินการได้แต่ละเรื่อง</t>
  </si>
  <si>
    <t>ทั้งนี้ ได้ตรวจสอบการปฏิบัติงานแล้ว และขอรับรองว่าผลการปฏิบัติงานด้านบัญชีของหน่วยงานข้างต้นนี้ ถูกต้องตามความเป็นจริง</t>
  </si>
  <si>
    <t>จำนวนหน่วยเบิกจ่ายทั้งหมด</t>
  </si>
  <si>
    <t>(2) คะแนนถัวเฉลี่ยของส่วนราชการระดับกรม</t>
  </si>
  <si>
    <t>ลงชื่อ.............................................................................................</t>
  </si>
  <si>
    <t>รวมคะแนนถัวเฉลี่ยของทุกหน่วยเบิกจ่ายแต่ละเรื่อง</t>
  </si>
  <si>
    <t>(..............................................................................)</t>
  </si>
  <si>
    <t>ตำแหน่ง.....................................................................................</t>
  </si>
  <si>
    <t>ชื่อบัญชีใบสำคัญค้างจ่าย รหัสบัญชีแยกประเภท 2102040102</t>
  </si>
  <si>
    <t>รหัสหน่วยงาน : A004</t>
  </si>
  <si>
    <t>หน่วยเบิกจ่าย : xxxxxxxxxx</t>
  </si>
  <si>
    <t>วันที่</t>
  </si>
  <si>
    <t>เลขที่เอกสาร</t>
  </si>
  <si>
    <t>ประเภท</t>
  </si>
  <si>
    <t>เลขที่</t>
  </si>
  <si>
    <t>(1) - (2)</t>
  </si>
  <si>
    <t>วันครบกำหนด</t>
  </si>
  <si>
    <t>ผ่านรายการ</t>
  </si>
  <si>
    <t>เอกสาร</t>
  </si>
  <si>
    <t>(1)</t>
  </si>
  <si>
    <t>สัญญายืม</t>
  </si>
  <si>
    <t>(2)</t>
  </si>
  <si>
    <t>ชำระ</t>
  </si>
  <si>
    <t>รหัสจังหวัด : xxxx</t>
  </si>
  <si>
    <t>ชื่อบัญชีลูกหนี้เงินยืมในงบประมาณ รหัสบัญชีแยกประเภท 1102010101</t>
  </si>
  <si>
    <t>ประเภทเอกสาร</t>
  </si>
  <si>
    <t>BD</t>
  </si>
  <si>
    <t>RA</t>
  </si>
  <si>
    <t>RC</t>
  </si>
  <si>
    <t>RE</t>
  </si>
  <si>
    <t>JR</t>
  </si>
  <si>
    <t>PZ</t>
  </si>
  <si>
    <t>S*</t>
  </si>
  <si>
    <t>R1</t>
  </si>
  <si>
    <t>R2</t>
  </si>
  <si>
    <t>R3</t>
  </si>
  <si>
    <t>PP</t>
  </si>
  <si>
    <t>(บช01)</t>
  </si>
  <si>
    <t>(นส01)</t>
  </si>
  <si>
    <t>(นส03)</t>
  </si>
  <si>
    <t>(นส02-1)</t>
  </si>
  <si>
    <t>(นส02-2)</t>
  </si>
  <si>
    <t>รวมยอดยกมา</t>
  </si>
  <si>
    <t>ยอดรวมเดบิต</t>
  </si>
  <si>
    <t>ยอดรวมเครดิต</t>
  </si>
  <si>
    <t>งบทดลอง</t>
  </si>
  <si>
    <t>K1</t>
  </si>
  <si>
    <t>GZ</t>
  </si>
  <si>
    <t>BE</t>
  </si>
  <si>
    <t>G1</t>
  </si>
  <si>
    <t>KZ</t>
  </si>
  <si>
    <t>(ขบ02/ขบ03)</t>
  </si>
  <si>
    <t>PY</t>
  </si>
  <si>
    <t>PM</t>
  </si>
  <si>
    <t>(ขจ05)</t>
  </si>
  <si>
    <t>K0</t>
  </si>
  <si>
    <t>K2</t>
  </si>
  <si>
    <t>K6</t>
  </si>
  <si>
    <t>K8</t>
  </si>
  <si>
    <t>KL</t>
  </si>
  <si>
    <t>KM</t>
  </si>
  <si>
    <t>KN</t>
  </si>
  <si>
    <t>(ขบ03)</t>
  </si>
  <si>
    <t>(ขบ05)</t>
  </si>
  <si>
    <t>(ขบ02)</t>
  </si>
  <si>
    <t>PA</t>
  </si>
  <si>
    <t>PC</t>
  </si>
  <si>
    <t>KA</t>
  </si>
  <si>
    <t>KB</t>
  </si>
  <si>
    <t>KC</t>
  </si>
  <si>
    <t>KD</t>
  </si>
  <si>
    <t>KE</t>
  </si>
  <si>
    <t>KF</t>
  </si>
  <si>
    <t>KG</t>
  </si>
  <si>
    <t>KH</t>
  </si>
  <si>
    <t>KI(ไอ)</t>
  </si>
  <si>
    <t>RB</t>
  </si>
  <si>
    <t>ชื่อบัญชีวัสดุคงคลัง รหัสบัญชีแยกประเภท 1105010105</t>
  </si>
  <si>
    <t>หมวดพัสดุ</t>
  </si>
  <si>
    <t>รหัส</t>
  </si>
  <si>
    <t>หมายเหตุ :</t>
  </si>
  <si>
    <t>ชื่อบัญชีลูกหนี้เงินยืมนอกงบประมาณ รหัสบัญชีแยกประเภท 1102010102</t>
  </si>
  <si>
    <t>หลักฐานแสดงภาระผูกพัน</t>
  </si>
  <si>
    <t>ชื่อบัญชีเจ้าหนี้การค้า – บุคคลภายนอก รหัสบัญชีแยกประเภท 2101010102</t>
  </si>
  <si>
    <t>ชื่อบัญชีเจ้าหนี้การค้า – หน่วยงานภาครัฐ รหัสบัญชีแยกประเภท 2101010101</t>
  </si>
  <si>
    <t xml:space="preserve">การจับคู่ประเภทเอกสาร บัญชีเงินสดในมือ </t>
  </si>
  <si>
    <t>การรับเงิน</t>
  </si>
  <si>
    <t>การนำส่ง/นำฝากเงิน</t>
  </si>
  <si>
    <t>การกลับรายการ</t>
  </si>
  <si>
    <t>1. การรับและนำส่งเงินเบิกเกินส่งคืน</t>
  </si>
  <si>
    <t xml:space="preserve">BD </t>
  </si>
  <si>
    <t xml:space="preserve">R6/R7 </t>
  </si>
  <si>
    <t>2. การรับและนำส่งเงินรายได้แผ่นดิน</t>
  </si>
  <si>
    <t>ของส่วนราชการ</t>
  </si>
  <si>
    <t>3. การรับและนำส่งเงินนอกงบประมาณ</t>
  </si>
  <si>
    <t>4. การรับและนำส่งเงินรายได้แผ่นดิน</t>
  </si>
  <si>
    <t>แทนส่วนราชการอื่น</t>
  </si>
  <si>
    <t>5. การรับและนำส่งเงินนอกงบประมาณ</t>
  </si>
  <si>
    <t>RD</t>
  </si>
  <si>
    <t>R4</t>
  </si>
  <si>
    <t>6. การรับและนำส่งคืนเงินทดรองราชการ</t>
  </si>
  <si>
    <t>G4</t>
  </si>
  <si>
    <t>R8</t>
  </si>
  <si>
    <t>เป็นเงินสด</t>
  </si>
  <si>
    <t>SA</t>
  </si>
  <si>
    <t>S1</t>
  </si>
  <si>
    <t>SB</t>
  </si>
  <si>
    <t>S2</t>
  </si>
  <si>
    <t>SC</t>
  </si>
  <si>
    <t>S3</t>
  </si>
  <si>
    <t>SD</t>
  </si>
  <si>
    <t>S4</t>
  </si>
  <si>
    <t>S8</t>
  </si>
  <si>
    <t>S6/S7</t>
  </si>
  <si>
    <t xml:space="preserve">RA </t>
  </si>
  <si>
    <t xml:space="preserve">R1 </t>
  </si>
  <si>
    <t>หมายถึงการบันทึกรายการนำเงินนอกงบประมาณฝากคลังแทนส่วนราชการอื่น</t>
  </si>
  <si>
    <t>R6/R7</t>
  </si>
  <si>
    <t>หมายถึงการบันทึกรายการจ่ายเงินนอกงบประมาณที่นำฝากธนาคารพาณิชย์ด้วย</t>
  </si>
  <si>
    <t>หมายถึงการบันทึกรายการนำเงินฝากธนาคารหรือการถอนเงินฝากธนาคารด้วย</t>
  </si>
  <si>
    <t>การจับคู่ประเภทเอกสาร บัญชีเงินฝากธนาคารในงบประมาณ/เงินฝากธนาคารนอกงบประมาณ</t>
  </si>
  <si>
    <t>การบันทึกรับเงินเข้าบัญชีเงินฝากธนาคาร</t>
  </si>
  <si>
    <t>การบันทึกรายการขอจ่ายเงิน</t>
  </si>
  <si>
    <t>1.การรับเงินและการบันทึกรายการขอจ่ายเงิน</t>
  </si>
  <si>
    <t>2.การกลับรายการโอนเงิน</t>
  </si>
  <si>
    <t>3.การกลับรายการขอจ่ายเงิน</t>
  </si>
  <si>
    <t>หมายถึงกรมบัญชีกลางโอนเงินเข้าบัญชีเงินฝากธนาคารของส่วนราชการ</t>
  </si>
  <si>
    <t>ตามรายการขอเบิกเงิน</t>
  </si>
  <si>
    <t>การจับคู่ประเภทเอกสาร บัญชีลูกหนี้เงินยืมในงบประมาณ</t>
  </si>
  <si>
    <t>การบันทึกรายการขอเบิกเงิน</t>
  </si>
  <si>
    <t>การส่งใช้เงินยืม</t>
  </si>
  <si>
    <t>ใบสำคัญ</t>
  </si>
  <si>
    <t>เงินสด</t>
  </si>
  <si>
    <t>1.รายการขอเบิกเงินยืมและการส่งใช้เงินยืม</t>
  </si>
  <si>
    <t>เป็นเงินสดและใบสำคัญ</t>
  </si>
  <si>
    <t>2.การกลับรายการขอเบิกเงิน</t>
  </si>
  <si>
    <t>3.การกลับรายการส่งใช้คืนเงินยืมเป็นใบสำคัญ</t>
  </si>
  <si>
    <t>4.การกลับรายการส่งใช้คืนเงินยืมเป็นเงินสด</t>
  </si>
  <si>
    <t>หมายถึงการบันทึกรายการลดยอดบัญชีเบิกเกินส่งคืนรอนำส่งและบัญชีลูกหนี้เงินยืม</t>
  </si>
  <si>
    <t>หมายถึงการกลับรายการขอเบิกเงินโดยกรมบัญชีกลางหรือสำนักงานคลังจังหวัด</t>
  </si>
  <si>
    <t>การจับคู่ประเภทเอกสาร บัญชีใบสำคัญค้างจ่าย</t>
  </si>
  <si>
    <t>การขอเบิกเงิน</t>
  </si>
  <si>
    <t>การจ่ายชำระเงิน</t>
  </si>
  <si>
    <t>1.การขอเบิกเงินงบประมาณเข้าส่วนราชการ</t>
  </si>
  <si>
    <t>K0/K1/K8/</t>
  </si>
  <si>
    <t>2.การขอเบิกเงินนอกงบประมาณเข้าส่วนราชการ</t>
  </si>
  <si>
    <t>K0/K1/KN</t>
  </si>
  <si>
    <t>3.การขอเบิกเงินทดรองราชการ</t>
  </si>
  <si>
    <t>4.การขอเบิกเงินเพื่อถอนคืนรายได้แผ่นดิน</t>
  </si>
  <si>
    <t>5.การกลับรายการขอเบิกเงิน</t>
  </si>
  <si>
    <t>6.การกลับรายการขอจ่ายเงิน</t>
  </si>
  <si>
    <t>หมายถึงการบันทึกรายการขอเบิกเงินกันไว้เบิกเลื่อมปี โดยขอรับเงินเข้าส่วนราชการ</t>
  </si>
  <si>
    <t>หมายถึงการบันทึกรายการขอเบิกเงินนอกงบประมาณ โดยขอรับเงินเข้าส่วนราชการ</t>
  </si>
  <si>
    <t>หมายถึงการกลับรายการขอเบิกเงินโดยกรมบัญชีกลาง</t>
  </si>
  <si>
    <t>การจับคู่ประเภทเอกสาร บัญชีเจ้าหนี้การค้าบุคคลภายนอก/เจ้าหนี้หน่วยงานภาครัฐ</t>
  </si>
  <si>
    <t>1.การขอเบิกเงินงบประมาณเพื่อจ่ายเจ้าหนี้ตรง</t>
  </si>
  <si>
    <t>KA/KB/KC/KD</t>
  </si>
  <si>
    <t>(ขบ01/ขบ02)</t>
  </si>
  <si>
    <t>2.การขอเบิกเงินนอกงบประมาณเพื่อจ่าย</t>
  </si>
  <si>
    <t>KG/KH</t>
  </si>
  <si>
    <t>เจ้าหนี้ตรง</t>
  </si>
  <si>
    <t>(ขบ01/ขบ03)</t>
  </si>
  <si>
    <t>KE/KF</t>
  </si>
  <si>
    <t>4.การขอเบิกเงินนอกงบประมาณเข้าหน่วยงาน</t>
  </si>
  <si>
    <t>เพื่อนำเงินไปจ่ายต่อให้ผู้มีสิทธิ</t>
  </si>
  <si>
    <t>6.การกลับรายการจ่ายเงินของกรมบัญชีกลาง</t>
  </si>
  <si>
    <t>PA/PC/PM</t>
  </si>
  <si>
    <t>หรือขอจ่ายเงินของส่วนราชการ</t>
  </si>
  <si>
    <t xml:space="preserve"> </t>
  </si>
  <si>
    <t>KI</t>
  </si>
  <si>
    <t>หมายถึงการบันทึกรายการขอเบิกเงินนอกงบประมาณไม่ผ่านใบสั่งซื้อสั่งจ้างโดยขอรับเงิน</t>
  </si>
  <si>
    <t>หมายถึงกรมบัญชีกลางจ่ายเงินงบประมาณเข้าบัญชีเงินฝากธนาคารของเจ้าหนี้</t>
  </si>
  <si>
    <t>หมายถึงกรมบัญชีกลางจ่ายเงินนอกงบประมาณเข้าบัญชีเงินฝากธนาคารของเจ้าหนี้</t>
  </si>
  <si>
    <t>หมายถึงการกลับรายการโอนเงินของกรมบัญชีกลางหรือรายการขอจ่ายเงินของส่วนราชการ</t>
  </si>
  <si>
    <t>หมายถึงการบันทึกรายการขอจ่ายเงินตามเอกสารขอเบิกเงินเข้าส่วนราชการ</t>
  </si>
  <si>
    <t xml:space="preserve">หมายถึงการบันทึกรายการขอเบิกเงินงบประมาณนอกเหนือจากเงินเดือน เงินจ่ายให้ยืมและเงินอุดหนุน </t>
  </si>
  <si>
    <t>หมายถึงการบันทึกรายการขอเบิกเงินงบประมาณโดยผ่านใบสั่งซื้อสั่งจ้าง เพื่อจ่ายตรงผู้ขาย</t>
  </si>
  <si>
    <t>หมายถึงการบันทึกรายการขอเบิกเงินกันไว้เบิกเลื่อมปีโดยผ่านใบสั่งซื้อสั่งจ้าง เพื่อจ่ายตรงผู้ขาย</t>
  </si>
  <si>
    <t>หมายถึงการบันทึกรายการขอเบิกเงินงบประมาณโดยไม่ผ่านใบสั่งซื้อสั่งจ้าง เพื่อจ่ายตรงผู้ขาย</t>
  </si>
  <si>
    <t>หมายถึงการบันทึกรายการขอเบิกเงินกันไว้เบิกเลื่อมปีโดยไม่ผ่านใบสั่งซื้อสั่งจ้าง เพื่อจ่ายตรงผู้ขาย</t>
  </si>
  <si>
    <t>หมายถึงการบันทึกรายการขอเบิกเงินนอกงบประมาณโดยผ่านใบสั่งซื้อสั่งจ้าง เพื่อจ่ายตรงผู้ขาย</t>
  </si>
  <si>
    <t>หมายถึงการบันทึกรายการขอเบิกเงินนอกงบประมาณโดยไม่ผ่านใบสั่งซื้อสั่งจ้าง เพื่อจ่ายตรงผู้ขาย</t>
  </si>
  <si>
    <t>หมายถึงการบันทึกรายการขอเบิกเงินงบประมาณไม่ผ่านใบสั่งซื้อสั่งจ้างโดยขอรับเงินเข้าส่วนราชการ</t>
  </si>
  <si>
    <t>หมายถึงการบันทึกรายการขอเบิกเงินกันไว้เลื่อมปีไม่ผ่านใบสั่งซื้อสั่งจ้างโดยขอรับเงินเข้าส่วนราชการ</t>
  </si>
  <si>
    <t>3.การขอเบิกเงินงบประมาณเข้าหน่วยงาน</t>
  </si>
  <si>
    <t>รหัสหน่วยงาน A004 สนง.คกก.การศึกษาขั้นพื้นฐาน</t>
  </si>
  <si>
    <t>หมายถึงการบันทึกรับเงินงบประมาณที่เบิกจากคลังมาแล้วมีเงินเหลือจ่ายที่จะต้องนำส่งคืนคลัง</t>
  </si>
  <si>
    <t>หมายถึงการบันทึกรายการรับเงินนอกงบประมาณที่ได้รับอนุญาตจากกระทรวงการคลัง</t>
  </si>
  <si>
    <t xml:space="preserve">หมายถึงการกลับรายการรับเงินหรือนำส่งเงิน เช่น SA คือ การกลับรายการ RA </t>
  </si>
  <si>
    <t>(เอกสารรับเงินรายได้แผ่นดิน) S1 คือกลับรายการ R1  (เอกสารนำส่งเงินรายได้แผ่นดิน)</t>
  </si>
  <si>
    <t>7. การบันทึกรับและนำส่งเงินนอกงบประมาณ</t>
  </si>
  <si>
    <t>ที่นำฝากธนาคารพาณิชย์</t>
  </si>
  <si>
    <t>หมายถึงการกลับรายการขอจ่ายเงินโดยกรมบัญชีกลาง หรือส่วนราชการ</t>
  </si>
  <si>
    <t>RE / JR</t>
  </si>
  <si>
    <t>JR / PP</t>
  </si>
  <si>
    <t>8. การกลับรายการรับเงินรายได้แผ่นดิน</t>
  </si>
  <si>
    <t>9. การกลับรายการนำส่งเงินรายได้แผ่นดิน</t>
  </si>
  <si>
    <t>10. การกลับรายการรับเงินนอกงบประมาณ</t>
  </si>
  <si>
    <t>11. การกลับรายการนำส่งเงินนอกงบประมาณ</t>
  </si>
  <si>
    <t>12. การกลับรายการรับเงินรายได้แผ่นดิน</t>
  </si>
  <si>
    <t>13. การกลับรายการนำส่งรายได้แผ่นดิน</t>
  </si>
  <si>
    <t>14. การกลับรายการรับเงินนอกงบประมาณ</t>
  </si>
  <si>
    <t>15. การกลับรายการนำส่งเงินนอกงบประมาณ</t>
  </si>
  <si>
    <t>16. การกลับรายการรับคืนเงินทดรองราชการ</t>
  </si>
  <si>
    <t>17. การกลับรายการนำส่งคืนเงินทดรองราชการ</t>
  </si>
  <si>
    <t>18. การกลับรายการรับเงินเบิกเกินส่งคืน</t>
  </si>
  <si>
    <t>19. การกลับรายการนำส่งเงินเบิกเกินส่งคืน</t>
  </si>
  <si>
    <t>BD*</t>
  </si>
  <si>
    <t>BE*</t>
  </si>
  <si>
    <t xml:space="preserve">หมายถึงการกลับรายการเงินเบิกเกินส่งคืน ประเภทเอกสาร BD (จะได้ประเภทเอกสาร BD) </t>
  </si>
  <si>
    <t>หมายถึงการกลับรายการบัญชีเบิกเกินส่งคืนรอนำส่งและบัญชีลูกหนี้เงินยืม</t>
  </si>
  <si>
    <t>ประเภทเอกสาร BE (จะได้ประเภทเอกสาร BE)</t>
  </si>
  <si>
    <t>แบบรายงานการประเมินผลตามเกณฑ์การประเมินผลการปฏิบัติงานด้านบัญชีภาครัฐ ประจำปีงบประมาณ ๒๕๖๓</t>
  </si>
  <si>
    <t>ด้านบัญชีการเงิน เรื่องที่ ๑ ถึงเรื่องที่ ๓</t>
  </si>
  <si>
    <t>แบบ สรก. ๖๓ - ๑</t>
  </si>
  <si>
    <t>บวก</t>
  </si>
  <si>
    <t>หัก</t>
  </si>
  <si>
    <t xml:space="preserve">  ยอดคงเหลือตามรายงานการแสดงยอดบัญชีแยกประเภททั่วไป</t>
  </si>
  <si>
    <t xml:space="preserve">  ยอดคงเหลือตามใบแจ้งยอดเงินฝากธนาคาร (Bank statement)</t>
  </si>
  <si>
    <t xml:space="preserve">  ผลต่าง</t>
  </si>
  <si>
    <t>ผลต่าง 
(1) - (2)</t>
  </si>
  <si>
    <t>มูลค่า</t>
  </si>
  <si>
    <t>ค่าเสื่อมราคาสะสม</t>
  </si>
  <si>
    <t>มูลค่าตามบัญชี</t>
  </si>
  <si>
    <t>มูลค่าการได้มา
(2)</t>
  </si>
  <si>
    <t>หน่วยเบิก ............................................................  ศูนย์ต้นทุน ....................................</t>
  </si>
  <si>
    <t>การจับคู่ประเภทเอกสาร  บัญชีเงินสดในมือ (1101010101)</t>
  </si>
  <si>
    <t>ประจำเดือน ...................................</t>
  </si>
  <si>
    <t>ยอดคงเหลือ
(เดบิต - เครดิต)</t>
  </si>
  <si>
    <t>BD
(บช.01)</t>
  </si>
  <si>
    <t>RA
(นส.01)</t>
  </si>
  <si>
    <t>RB
(นส.01)</t>
  </si>
  <si>
    <t>RC
(นส.01)</t>
  </si>
  <si>
    <t>RE
(บช.01)</t>
  </si>
  <si>
    <t>JR
(บช.01)</t>
  </si>
  <si>
    <t>JZ
(กลับรายการ)</t>
  </si>
  <si>
    <t>PZ
(กลับรายการ)</t>
  </si>
  <si>
    <t>S*
(กลับรายการ)</t>
  </si>
  <si>
    <t>J9
(ปรับปรุง)</t>
  </si>
  <si>
    <t>R6
(นส.02-1)</t>
  </si>
  <si>
    <t>R1
(นส.02-1)</t>
  </si>
  <si>
    <t>R2
(นส.02-1)</t>
  </si>
  <si>
    <t>R3
(นส.02-1)</t>
  </si>
  <si>
    <t>PP
(บช.01)</t>
  </si>
  <si>
    <t>หน่วยเบิกจ่าย  xxxxxxxxxx  ศูนย์ต้นทุน 2000400xxx</t>
  </si>
  <si>
    <t>วันที่ได้มา</t>
  </si>
  <si>
    <t>จำนวน</t>
  </si>
  <si>
    <t>หน่วยนับ</t>
  </si>
  <si>
    <t>ราคาต่อหน่วย</t>
  </si>
  <si>
    <t>ราคาทุน</t>
  </si>
  <si>
    <t>มูลค่าสุทธิ</t>
  </si>
  <si>
    <t>สภาพการใช้งาน</t>
  </si>
  <si>
    <t>รายละเอียดวัสดุคงคลัง</t>
  </si>
  <si>
    <t>จำนวนคงเหลือ</t>
  </si>
  <si>
    <t>รวมทั้งสิ้น</t>
  </si>
  <si>
    <t>กระดาษ A4 80 แกรม</t>
  </si>
  <si>
    <t>รีม</t>
  </si>
  <si>
    <t>สมุดปกแข็ง เบอร์ 1</t>
  </si>
  <si>
    <t>14111500</t>
  </si>
  <si>
    <t>เล่ม</t>
  </si>
  <si>
    <t>44103100</t>
  </si>
  <si>
    <t>กล่อง</t>
  </si>
  <si>
    <t>หมึกพิมพ์ HP Laser A</t>
  </si>
  <si>
    <t>44122000</t>
  </si>
  <si>
    <t>ซองน้ำตาล A4  ขยายข้าง</t>
  </si>
  <si>
    <t>ซองน้ำตาล A4  ไม่ขยายข้าง</t>
  </si>
  <si>
    <t>ซอง</t>
  </si>
  <si>
    <t>แฟ้มตราช้าง</t>
  </si>
  <si>
    <t>แฟ้ม</t>
  </si>
  <si>
    <t>แฟ้มเสนอ</t>
  </si>
  <si>
    <t>ดี</t>
  </si>
  <si>
    <t>ชำรุด</t>
  </si>
  <si>
    <t xml:space="preserve">ตู้ล๊อกเกอร์ 18 ช่อง </t>
  </si>
  <si>
    <t xml:space="preserve">ตู้เหล็ก 2 บาน </t>
  </si>
  <si>
    <t>หลัง</t>
  </si>
  <si>
    <t>เครื่องพิมพ์ดีด</t>
  </si>
  <si>
    <t>เครื่อง</t>
  </si>
  <si>
    <t>รอตัดจำหน่ายตามระเบียบพัสดุฯ</t>
  </si>
  <si>
    <t>การจับคู่ประเภทเอกสาร  บัญชีเงินฝากธนาคารเพื่อนำส่งคลัง (1101020601)</t>
  </si>
  <si>
    <t>SA
(กลับรายการ)</t>
  </si>
  <si>
    <t>การจับคู่ประเภทเอกสาร  บัญชีลูกหนี้เงินยืมในงบประมาณ (1102010101)</t>
  </si>
  <si>
    <t>K1
(ขบ.02/ขบ.03)</t>
  </si>
  <si>
    <t>GZ
(กลับรายการ)</t>
  </si>
  <si>
    <t>BE
(กลับรายการ)</t>
  </si>
  <si>
    <t>G1
(บช.01)</t>
  </si>
  <si>
    <t>BE
(บช.01)</t>
  </si>
  <si>
    <t>KZ
(กลับรายการ)</t>
  </si>
  <si>
    <t>การจับคู่ประเภทเอกสาร  บัญชีลูกหนี้เงินยืมนอกงบประมาณ (1102010102)</t>
  </si>
  <si>
    <t>JV
(บช.01)</t>
  </si>
  <si>
    <t>การจับคู่ประเภทเอกสาร  บัญชีเงินฝากธนาคารนอกงบประมาณ (1101020604)</t>
  </si>
  <si>
    <t>PM
(ขจ.05)</t>
  </si>
  <si>
    <t>การจับคู่ประเภทเอกสาร  บัญชีเจ้าหนี้การค้า-ภาครัฐ (2101010101)</t>
  </si>
  <si>
    <t>KA
(ขบ.01)</t>
  </si>
  <si>
    <t>KB
(ขบ.01)</t>
  </si>
  <si>
    <t>KC
(ขบ.02)</t>
  </si>
  <si>
    <t>KD
(ขบ.02)</t>
  </si>
  <si>
    <t>KE
(ขบ.02)</t>
  </si>
  <si>
    <t>KF
(ขบ.02)</t>
  </si>
  <si>
    <t>KG
(ขบ.01)</t>
  </si>
  <si>
    <t>KH
(ขบ.03)</t>
  </si>
  <si>
    <t>KI
(ขบ.03)</t>
  </si>
  <si>
    <t>การจับคู่ประเภทเอกสาร  บัญชีเงินฝากธนาคารในงบประมาณ (1101020603)</t>
  </si>
  <si>
    <t>การจับคู่ประเภทเอกสาร  บัญชีเจ้าหนี้การค้า-บุคคลภายนอก (2101010102)</t>
  </si>
  <si>
    <t>การจับคู่ประเภทเอกสาร  บัญชีใบสำคัญค้างจ่าย (2102040102)</t>
  </si>
  <si>
    <t>K0
(ขบ.02/ขบ.03)</t>
  </si>
  <si>
    <t>K2
(ขบ.03)</t>
  </si>
  <si>
    <t>K6
(ขบ.05)</t>
  </si>
  <si>
    <t>K8
(ขบ.02)</t>
  </si>
  <si>
    <t>KL
(ขบ.02)</t>
  </si>
  <si>
    <t>KM
(ขบ.02)</t>
  </si>
  <si>
    <t>KN
(ขบ.03)</t>
  </si>
  <si>
    <t>(3)</t>
  </si>
  <si>
    <t>(4)</t>
  </si>
  <si>
    <t xml:space="preserve">ธนาคารนำเช็คของหน่วยงานอื่นมาหักของหน่วยงาน </t>
  </si>
  <si>
    <t xml:space="preserve">เช็คคืน </t>
  </si>
  <si>
    <t xml:space="preserve">หน่วยงานบันทึกเงินฝากสูงไป </t>
  </si>
  <si>
    <t xml:space="preserve">เงินฝากระหว่างทาง </t>
  </si>
  <si>
    <t xml:space="preserve">เงินฝากที่ไม่ทราบชื่อผู้ฝาก </t>
  </si>
  <si>
    <t xml:space="preserve">ดอกเบี้ยรับ </t>
  </si>
  <si>
    <t xml:space="preserve">เช็คค้างจ่าย/เช็คที่ผู้มีสิทธิยังไม่นำมาขึ้นเงิน </t>
  </si>
  <si>
    <t>แหล่งที่มาของครุภัณฑ์</t>
  </si>
  <si>
    <t>จัดซื้อจากเงินงบประมาณ</t>
  </si>
  <si>
    <t>จัดซื้อจากเงินนอกงบประมาณ</t>
  </si>
  <si>
    <t>✓</t>
  </si>
  <si>
    <t>มูลค่าการได้มา</t>
  </si>
  <si>
    <t>รายงานสรุปผลการตรวจสอบพัสดุ</t>
  </si>
  <si>
    <t xml:space="preserve">    ตัวอย่าง</t>
  </si>
  <si>
    <t xml:space="preserve">   ตัวอย่าง</t>
  </si>
  <si>
    <t xml:space="preserve">     ตัวอย่าง</t>
  </si>
  <si>
    <t xml:space="preserve">  ตัวอย่าง</t>
  </si>
  <si>
    <t xml:space="preserve"> ตัวอย่าง</t>
  </si>
  <si>
    <t>ธนาคาร......กรุงไทย.......สาขา......XXXXXX.......เลขที่บัญชี.....XXXXXXXXX.....</t>
  </si>
  <si>
    <t>ชื่อบัญชีแยกประเภท......เงินฝากธนาคารในงบประมาณ.....รหัสบัญชีแยกประเภท.....1101020603.....</t>
  </si>
  <si>
    <t xml:space="preserve">เช็คที่ผู้มีสิทธิยังไม่นำมาขึ้นเงิน </t>
  </si>
  <si>
    <t>หน่วยเบิกจ่าย 2000400xxx  สำนักงานเขตพื้นที่การศึกษา………………......</t>
  </si>
  <si>
    <t>ศูนย์ต้นทุน  2000400xxx  ชื่อหน่วยงาน ..............................................</t>
  </si>
  <si>
    <t>ชื่อบัญชี.....เงินอุดหนุนทั่วไป.....ธนาคาร......กรุงไทย.......เลขที่บัญชี....210 1 41199 5.....</t>
  </si>
  <si>
    <t>ชื่อบัญชีแยกประเภท......เงินฝากไม่มีรายตัว.....รหัสบัญชีแยกประเภท.....1101030199.....</t>
  </si>
  <si>
    <t>ชื่อบัญชี.....เงินรายได้สถานศึกษา.....ธนาคาร......กรุงไทย.......เลขที่บัญชี....210 2 43305 6.....</t>
  </si>
  <si>
    <t>ตัวอย่าง งบกระทบยอดเงินฝากธนาคาร</t>
  </si>
  <si>
    <t>การรับเงิน การจ่ายเงิน การเก็บรักษาเงินและการนำเงินส่งคลัง พ.ศ. 2562</t>
  </si>
  <si>
    <t>ตามหนังสือกรมบัญชีกลาง ที่ กค 0423.3/ว 63 ลงวันที่ 23 กุมภาพันธ์ 2554</t>
  </si>
  <si>
    <t>รายละเอียดประกอบรายการบัญชีที่สำคัญของงบทดลอง</t>
  </si>
  <si>
    <t>(หน่วย : บาท)</t>
  </si>
  <si>
    <t>1. บัญชีเงินสดในมือ</t>
  </si>
  <si>
    <t>- บัญชีเงินฝากธนาคาร (เงินงบประมาณ) (GL 1101020603)</t>
  </si>
  <si>
    <t>- บัญชีเงินฝากธนาคาร (เงินนอกงบประมาณ) (GL 1101020604)</t>
  </si>
  <si>
    <t>- บัญชีเงินฝากธนาคารเพื่อนำส่งคลัง (GL 1101020601)</t>
  </si>
  <si>
    <t>- บัญชีเงินฝากไม่มีรายตัว (GL 1101030199)</t>
  </si>
  <si>
    <t>2. บัญชีเงินฝากธนาคาร (ทุกบัญชี)</t>
  </si>
  <si>
    <t>ธนาคาร xxx  สาขา xxx  เลขที่บัญชี xxx</t>
  </si>
  <si>
    <t>ธนาคารกรุงไทย  สาขา xxx  เลขที่บัญชี xxx</t>
  </si>
  <si>
    <r>
      <t>วัตถุประสงค์ในการฝากเพื่อ ...</t>
    </r>
    <r>
      <rPr>
        <i/>
        <sz val="16"/>
        <color theme="1"/>
        <rFont val="TH SarabunPSK"/>
        <family val="2"/>
      </rPr>
      <t>ระบุวัตถุประสงค์</t>
    </r>
    <r>
      <rPr>
        <sz val="16"/>
        <color theme="1"/>
        <rFont val="TH SarabunPSK"/>
        <family val="2"/>
      </rPr>
      <t>... ประกอบบัญชีเงินฝาก</t>
    </r>
  </si>
  <si>
    <t>ชื่อหน่วยเบิกจ่าย ...............................................................</t>
  </si>
  <si>
    <t>อื่นๆ
(บริจาค/รับโอน)</t>
  </si>
  <si>
    <t>โรงเรียน..............................  สังกัด  สำนักงานเขตพื้นที่การศึกษา............................</t>
  </si>
  <si>
    <t>K3</t>
  </si>
  <si>
    <t>ชื่อหน่วยงาน ......................................................</t>
  </si>
  <si>
    <t>เมื่อวันที่..............เดือน..........................พ.ศ................</t>
  </si>
  <si>
    <t>....................................</t>
  </si>
  <si>
    <t>...................................</t>
  </si>
  <si>
    <t xml:space="preserve">  กรรมการ  </t>
  </si>
  <si>
    <t>น..ส.นิตยา  มั่นคง</t>
  </si>
  <si>
    <t>นางแดง มีสุข</t>
  </si>
  <si>
    <t>นายแก้ว ชมพู</t>
  </si>
  <si>
    <t>นายรังสฤษดิ์  ถาวจัตุรัส</t>
  </si>
  <si>
    <t>นางจันทร์จิรา  บุญชัยยุทธศักดิ์</t>
  </si>
  <si>
    <t>ค่าทำงานนอกเวลาราชการ สอ.4 ราย</t>
  </si>
  <si>
    <t>นส.ศิริรัตน์  เกษรชื่น</t>
  </si>
  <si>
    <t>นางสาวศิริรัตน์  เกษรชื่น</t>
  </si>
  <si>
    <t>น.ส.บุณยนุช สายรัตน์</t>
  </si>
  <si>
    <t>นางน้องนุช ธราดลรัตนากร</t>
  </si>
  <si>
    <t>นางกรวรรณ ใสยจิตต์</t>
  </si>
  <si>
    <t>นางศรีทร สักลอ</t>
  </si>
  <si>
    <t>นายภูธร จันทะหงษ์ ปุณยจรัสธำรง</t>
  </si>
  <si>
    <t>นส.อัญธิกา  ศรีชัยวงค์</t>
  </si>
  <si>
    <t>ค่าเบี้ยประชุมผ่านสื่อฯ จำนวน 7 ราย สอ.</t>
  </si>
  <si>
    <t>นส.วรรณภา  รุจิเสถียร</t>
  </si>
  <si>
    <t>ค่าการศึกษาบุตร ขรก.-ลูกจ้าง</t>
  </si>
  <si>
    <t>ค่ารักษาฯ ขรก.-ลูกจ้าง ไข้นอก รพ.รัฐ</t>
  </si>
  <si>
    <t>ค่ารักษาบำนาญ 7 เรื่อง</t>
  </si>
  <si>
    <t>ค่ารักษาบำนาญ 8 เรื่อง</t>
  </si>
  <si>
    <t>ค่าการศึกษาบุตรบำนาญ 1 เรื่อง</t>
  </si>
  <si>
    <t>ศูนย์ฯ ส่วนกลาง</t>
  </si>
  <si>
    <t>บริษัท นำโชค จำกัด</t>
  </si>
  <si>
    <t>บริษัท โชคดี จำกัด</t>
  </si>
  <si>
    <t>บริษัท ร่ำรวย จำกัด</t>
  </si>
  <si>
    <t>หจก. ปีใหม่</t>
  </si>
  <si>
    <t>ค่าตรวจหนังสือเรียน 7 ราย</t>
  </si>
  <si>
    <t>ค่าจ้างที่ปรึกษาฯ จากม. เทคโนโลยีราชมงคลฯ</t>
  </si>
  <si>
    <t xml:space="preserve">นายพิเชษฐ์  ชื่นสุขุม </t>
  </si>
  <si>
    <t xml:space="preserve">นางชัยนา  จันหัวโทน  </t>
  </si>
  <si>
    <t xml:space="preserve">ค่าจ้างเหมาบริการ 5 ราย  </t>
  </si>
  <si>
    <t xml:space="preserve">ค่าจ้างเหมาบริการของน.ส.พิมพ์นิภา </t>
  </si>
  <si>
    <t xml:space="preserve">ค่าจ้างเหมาบริการของนายธนทัต </t>
  </si>
  <si>
    <t>ค่าจ้างเหมาบริการของน.ส.ณีรนุช</t>
  </si>
  <si>
    <t xml:space="preserve">ค่าจ้างเหมาบริการของนายสุนันท์ </t>
  </si>
  <si>
    <t>3600057076/100045930</t>
  </si>
  <si>
    <t>3600071496/100060713</t>
  </si>
  <si>
    <t>3600007886/100063006</t>
  </si>
  <si>
    <t>3600082640/100063028</t>
  </si>
  <si>
    <t>3600079333/3600078306</t>
  </si>
  <si>
    <t>300016464/300018236</t>
  </si>
  <si>
    <t>ตัวอย่าง งบทดลอง (บางส่วน)</t>
  </si>
  <si>
    <t>หมึกพิมพ์</t>
  </si>
  <si>
    <t>กระดาษสำหรับพิมพ์และเขียน</t>
  </si>
  <si>
    <t>ซองเอกสาร แฟ้ม</t>
  </si>
  <si>
    <t>หมายถึงการบันทึกรับเงินรายได้แผ่นดิน ด้วยคำสั่งงาน นส 01 ระบุรายได้แผ่นดิน</t>
  </si>
  <si>
    <t>หมายถึงการบันทึกรายการนำเงินส่งคลังเป็นรายได้แผ่นดิน ด้วยคำสั่งงาน นส 02-1 ระบุรายได้แผ่นดิน</t>
  </si>
  <si>
    <t>หมายถึงการบันทึกรับเงินนอกงบประมาณที่นำฝากคลัง ด้วยคำสั่งงาน นส 01 ระบุเงินนอกงบประมาณ</t>
  </si>
  <si>
    <t>หมายถึงการบันทึกรายการนำเงินนอกงบประมาณฝากคลัง ด้วยคำสั่งงาน นส 02-1 ระบุเงินนอกงบประมาณ</t>
  </si>
  <si>
    <t>หมายถึงการบันทึกรับเงินรายได้แผ่นดินแทนส่วนราชการอื่น ด้วยคำสั่งงาน นส 03 ระบุรายได้แผ่นดิน</t>
  </si>
  <si>
    <t>ด้วยคำสั่งงาน นส 02-2 ระบุรายได้แผ่นดิน</t>
  </si>
  <si>
    <t xml:space="preserve">หมายถึงการบันทึกรายการนำเงินส่งคลังเป็นรายได้แผ่นดินแทนส่วนราชการอื่น </t>
  </si>
  <si>
    <t>ด้วยคำสั่งงาน นส 02-2 ระบุเงินนอกงบประมาณ</t>
  </si>
  <si>
    <t>เป็นเงินเบิกเกินส่งคืน ด้วยคำสั่งงาน แบบ บช 01 ประเภทเอกสาร BD</t>
  </si>
  <si>
    <t xml:space="preserve">หมายถึงการบันทึกรายการนำเงินส่งคืนคลังเป็นเงินเบิกเกินส่งคืน ด้วยคำสั่งงาน </t>
  </si>
  <si>
    <t>นส 02-1 ระบุเบิกเกินส่งคืน หรือ แบบ นส 02-1 ระบุเงินนอกงบประมาณ</t>
  </si>
  <si>
    <t>หมายถึงการรับคืนเงินทดรองราชการเป็นเงินสด ด้วยคำสั่งงาน บช 01 ประเภทเอกสาร G4</t>
  </si>
  <si>
    <t>หมายถึงการบันทึกรายการนำส่งคืนเงินทดรองราชการ ด้วยคำสั่งงาน นส 02-2</t>
  </si>
  <si>
    <t>ให้นำฝากธนาคารพาณิชย์ด้วยคำสั่งงาน  บช01 ประเภทเอกสาร RE</t>
  </si>
  <si>
    <t>คำสั่งงาน  บช01 ประเภทเอกสาร PP</t>
  </si>
  <si>
    <t>นส 03 ระบุเงินนอกงบประมาณ</t>
  </si>
  <si>
    <t xml:space="preserve">หมายถึงการบันทึกรับเงินนอกงบประมาณแทนส่วนราชการอื่น ด้วยคำสั่งงาน </t>
  </si>
  <si>
    <t>คำสั่งงาน บช01 ประเภทเอกสาร JR</t>
  </si>
  <si>
    <t>หมายถึงการบันทึกรายการส่งใช้คืนเงินยืมเป็นใบสำคัญ ด้วยคำสั่งงาน บช01 ประเภทเอกสาร G1</t>
  </si>
  <si>
    <t>ที่ส่งใช้คืนเงินยืมเป็นเงินสด ด้วยคำสั่งงาน บช01 ประเภทเอกสาร BE</t>
  </si>
  <si>
    <t>ด้วยคำสั่งงาน ขจ 05</t>
  </si>
  <si>
    <t>KL/KM (ขบ02)</t>
  </si>
  <si>
    <t>K2 (ขบ03)</t>
  </si>
  <si>
    <t>หมายถึงการบันทึกรายการขอเบิกเงินยืม ด้วยคำสั่งงาน ขบ02 หรือแบบ ขบ03</t>
  </si>
  <si>
    <t>หมายถึงการบันทึกรายการขอเบิกเงินทดรองราชการ ด้วยคำสั่งงาน ขบ03</t>
  </si>
  <si>
    <t xml:space="preserve">หมายถึงการบันทึกรายการขอเบิกเงินเพื่อถอนคืนรายได้แผ่นดิน ขบ05 </t>
  </si>
  <si>
    <t>หมายถึงการบันทึกรายการขอเบิกเงินอุดหนุน ด้วยคำสั่งงาน ขบ02</t>
  </si>
  <si>
    <t>โดยขอรับเงินเข้าส่วนราชการเพื่อนำไปจ่ายต่อให้แก่ ผู้มีสิทธิรับเงิน ด้วยคำสั่งงาน ขบ02</t>
  </si>
  <si>
    <t>เพื่อนำไปจ่ายต่อให้แก่ผู้มีสิทธิรับเงิน ด้วยคำสั่งงาน ขบ02</t>
  </si>
  <si>
    <t>เพื่อนำไปจ่ายต่อให้แก่ผู้มีสิทธิรับเงิน ด้วยคำสั่งงาน ขบ03</t>
  </si>
  <si>
    <t xml:space="preserve">หมายถึงการบันทึกรายการขอจ่ายเงิน ด้วยคำสั่งงาน ขจ05 </t>
  </si>
  <si>
    <t xml:space="preserve">หมายถึงการกลับรายการขอจ่ายเงินโดยส่วนราชการ </t>
  </si>
  <si>
    <t>ด้วยคำสั่งงาน ขบ01</t>
  </si>
  <si>
    <t>ด้วยคำสั่งงาน ขบ02</t>
  </si>
  <si>
    <t>ด้วยคำสั่งงาน ขบ03</t>
  </si>
  <si>
    <t>เพื่อนำไปจ่ายต่อให้เจ้าหนี้ ด้วยคำสั่งงาน ขบ02</t>
  </si>
  <si>
    <t>เข้าส่วนราชการ เพื่อจ่ายต่อให้เจ้าหนี้ ด้วยคำสั่งงาน ขบ03</t>
  </si>
  <si>
    <t>หมายถึงส่วนราชการบันทึกรายการขอจ่ายเงิน ด้วยคำสั่งงาน ขจ05</t>
  </si>
  <si>
    <t>หมายถึงการบันทึกรายการขอเบิกที่ระบุเป็นเงินยืม ด้วยคำสั่งงาน ขบ02 หรือแบบ ขบ03 ระบุ "จ่ายให้ยืม"</t>
  </si>
  <si>
    <t>หมายถึงการบันทึกรายการขอเบิกเงินเดือน ด้วยคำสั่งงาน ขบ02 หรือแบบ ขบ03</t>
  </si>
  <si>
    <t>(ขบ02/ขบ03/ขบ05)</t>
  </si>
  <si>
    <t>K0/K1/K2/K6/K8/KL/KM/KN</t>
  </si>
  <si>
    <t xml:space="preserve">KA/KB/KC/KD/KG/KH/KE/KF/KI </t>
  </si>
  <si>
    <t>(ขบ01/ขบ02/ขบ03)</t>
  </si>
  <si>
    <t xml:space="preserve">หมายถึงการกลับรายการบันทึกรายการส่งใช้คืนเงินยืมเป็นใบสำคัญ </t>
  </si>
  <si>
    <t>ข้อมูลจากรายงานในระบบ New GFMIS Thai : คำสั่งงาน NFA_011</t>
  </si>
  <si>
    <t>รายงานยอดสินทรัพย์คงเหลือ</t>
  </si>
  <si>
    <t>หมายเหตุ ให้ระบุรายละเอียดให้ชัดเจนในรายการ บวก/หัก เช่น</t>
  </si>
  <si>
    <t>1. เช็คที่ผู้มีสิทธิยังไม่นำมาขึ้นเงิน ให้ระบุ เลขที่เช็ค, วันที่, เลขที่ฎีกา, จำนวนเงิน, จ่ายให้ใคร</t>
  </si>
  <si>
    <t>2. เงินฝากที่ไม่ทราบชื่อผู้ฝาก ให้ระบุ วันที่ได้รับเงินโอนเข้าบัญชีของหน่วยงาน, จำนวนเงิน</t>
  </si>
  <si>
    <t xml:space="preserve">เครื่องปั๊มน้ำ </t>
  </si>
  <si>
    <t xml:space="preserve">เครื่องถ่ายเอกสาร  </t>
  </si>
  <si>
    <t>ชื่อบัญชีสินทรัพย์ถาวร รหัสบัญชีแยกประเภท 12xxxxxxxx</t>
  </si>
  <si>
    <t>ข้อมูลจากรายงานในระบบ New GFMIS Thai</t>
  </si>
  <si>
    <t>รายงานผลการตรวจสอบพัสดุ</t>
  </si>
  <si>
    <t>ข้อมูลจากรายงานผลการตรวจสอบพัสดุ</t>
  </si>
  <si>
    <t>ประกอบกับรายละเอียดวัสดุคงคลัง</t>
  </si>
  <si>
    <t>แนบเอกสารประกอบ ที่คณะกรรมการตรวจสอบพัสดุตามคำสั่งฯ ลงลายมือชื่อรับรองความถูกต้อง ได้แก่</t>
  </si>
  <si>
    <t>เลขที่สินทรัพย์ 
New GFMIS Thai</t>
  </si>
  <si>
    <t>รายงานการตรวจสอบพัสดุ</t>
  </si>
  <si>
    <t>ข้อมูลจากผลการตรวจนับสินทรัพย์ถาวร</t>
  </si>
  <si>
    <t>โต้ะปฏิบัติการอาหาร</t>
  </si>
  <si>
    <t>ตัว</t>
  </si>
  <si>
    <t>/</t>
  </si>
  <si>
    <t>ตู้เย็น 13 คิว</t>
  </si>
  <si>
    <t>โรงเรียนxxxxx สังกัด  สำนักงานเขตพื้นที่การศึกษาxxxxxxx</t>
  </si>
  <si>
    <t>ชุดครุภัณฑ์งานบ้านงานครัว</t>
  </si>
  <si>
    <t>ชุด</t>
  </si>
  <si>
    <t>ตัวอย่างการบันทึกรับรู้สินทรัพย์</t>
  </si>
  <si>
    <t>ค่าเสื่อมราคาสะสม ก.ย. 67</t>
  </si>
  <si>
    <t>ข้อมูลจากรายงานในระบบ New GFMIS Thai : 
คำสั่งงาน NFA_011 รายงานยอดสินทรัพย์คงเหลือ</t>
  </si>
  <si>
    <t>สัญญาการยืมเงินที่ยังไม่ส่งใช้คืนเงินยืม</t>
  </si>
  <si>
    <t>การอ้างอิง</t>
  </si>
  <si>
    <t>คำอธิบาย</t>
  </si>
  <si>
    <t>ศูนย์ต้นทุน</t>
  </si>
  <si>
    <t xml:space="preserve">2000400xxx </t>
  </si>
  <si>
    <t>2000400xxx</t>
  </si>
  <si>
    <t>140/1478</t>
  </si>
  <si>
    <t>917/102</t>
  </si>
  <si>
    <t>023-013</t>
  </si>
  <si>
    <t>2567/111</t>
  </si>
  <si>
    <t>2567/112</t>
  </si>
  <si>
    <t>2567/113</t>
  </si>
  <si>
    <t>2567/114</t>
  </si>
  <si>
    <t>2567/115</t>
  </si>
  <si>
    <t>2567/116</t>
  </si>
  <si>
    <t>2567/117</t>
  </si>
  <si>
    <t>2567/118</t>
  </si>
  <si>
    <t>66-028</t>
  </si>
  <si>
    <t>214/2567</t>
  </si>
  <si>
    <t>66-06-008</t>
  </si>
  <si>
    <t>66/029</t>
  </si>
  <si>
    <t>มูลค่าการได้มา
(1)</t>
  </si>
  <si>
    <t>หมวดสินทรัพย์</t>
  </si>
  <si>
    <t>รหัสหมวดสินทรัพย์</t>
  </si>
  <si>
    <t xml:space="preserve"> ครุภัณฑ์สำนักงาน</t>
  </si>
  <si>
    <t>หน่วยงาน</t>
  </si>
  <si>
    <t>ประจำปีงบประมาณ พ.ศ. 2567</t>
  </si>
  <si>
    <t xml:space="preserve"> หมวดสินทรัพย์ 12061200   รหัสบัญชีแยกประเภท 1206120101 </t>
  </si>
  <si>
    <t xml:space="preserve"> หมวดสินทรัพย์ 12061200   รหัสบัญชีแยกประเภท 1206120101</t>
  </si>
  <si>
    <t>มูลค่าจากรายงานในระบบ New GFMIS Thai</t>
  </si>
  <si>
    <t>ข้อมูลจากรายงานงบทดลอง - หน่วยเบิกจ่าย คำสั่งงาน NGL_TB_PMT</t>
  </si>
  <si>
    <t xml:space="preserve">และข้อมูลแต่ละรายการจากรายงานยอดคงเหลือบัญชีวัสดุคงคลัง คำสั่งงาน NGL_R02 </t>
  </si>
  <si>
    <t xml:space="preserve">   มาจากสินทรัพย์สูญหาย และอยู่ระหว่างการแต่งตั้งกรรมการสอบข้อเท็จจริง หรืออยู่ระหว่างดำเนินการตามกฎหมายและระเบียบที่เกี่ยวข้องของทางราชการ ให้หน่วยงาน</t>
  </si>
  <si>
    <t xml:space="preserve">   ชี้แจงพร้อมแนบหลักฐาน </t>
  </si>
  <si>
    <t>1.1 บัญชีเงินสดในมือ (1101010101)</t>
  </si>
  <si>
    <t>1.2 บัญชีเงินฝากธนาคาร (ทุกบัญชี)</t>
  </si>
  <si>
    <t>เรื่องที่ 1.3 สรุปรายงานสัญญายืมที่ยังไม่ส่งใช้ใบสำคัญ</t>
  </si>
  <si>
    <t>เรื่องที่ 1.3 สรุปรายงานสัญญายืมเงินที่ยังไม่ได้ส่งใช้ใบสำคัญ</t>
  </si>
  <si>
    <t>เรื่องที่ 1.4 สรุปรายการใบแจ้งหนี้ ใบสำคัญหรือเอกสารแสดงภาระผูกพันที่ต้องชำระคืนแก่เจ้าหนี้หรือผู้มีสิทธิที่ยังไม่ได้จ่ายเงิน</t>
  </si>
  <si>
    <t>เรื่องที่ 5.1 สรุปรายงานผลการตรวจสอบพัสดุ</t>
  </si>
  <si>
    <t>ชื่อหน่วยเบิกจ่าย ……......................  ศูนย์ต้นทุน 2000400xxx</t>
  </si>
  <si>
    <t xml:space="preserve"> ชื่อหน่วยเบิกจ่าย ……......................  ศูนย์ต้นทุน 2000400xxx</t>
  </si>
  <si>
    <t>ประจำงวด 1 ถึง 16 ประจำปี 2568</t>
  </si>
  <si>
    <t>ณ  วันที่  31  เดือน  มีนาคม  พ.ศ. 2568</t>
  </si>
  <si>
    <t>เช็คเลขที่ 1234001  ลว. 29 มี.ค. 68  บจก. มีสุข (เลขฎีกา 2024-3600021213)</t>
  </si>
  <si>
    <t>เช็คเลขที่ 1234002  ลว. 29 มี.ค. 68  บจก. สบายใจ (เลขฎีกา 2024-3600021337)</t>
  </si>
  <si>
    <t>เช็คเลขที่ 2340057  ลว. 29 มี.ค. 68  นางสาว บี</t>
  </si>
  <si>
    <t>28.03.2025</t>
  </si>
  <si>
    <t>15.03.2025</t>
  </si>
  <si>
    <t>18.03.2025</t>
  </si>
  <si>
    <t>21.03.2025</t>
  </si>
  <si>
    <t>29.03.2025</t>
  </si>
  <si>
    <t>P680000111</t>
  </si>
  <si>
    <t>P680000112</t>
  </si>
  <si>
    <t>P680000120</t>
  </si>
  <si>
    <t>P680000125</t>
  </si>
  <si>
    <t>P680000131</t>
  </si>
  <si>
    <t>P680000132</t>
  </si>
  <si>
    <t>193/68</t>
  </si>
  <si>
    <t>194/68</t>
  </si>
  <si>
    <t>195/68</t>
  </si>
  <si>
    <t>197/68</t>
  </si>
  <si>
    <t>198/68</t>
  </si>
  <si>
    <t>199/68</t>
  </si>
  <si>
    <t>17.03.2025</t>
  </si>
  <si>
    <t>20.03.2025</t>
  </si>
  <si>
    <t>22.03.2025</t>
  </si>
  <si>
    <t>30.03.2025</t>
  </si>
  <si>
    <t>18.04.2025</t>
  </si>
  <si>
    <t>20.04.2025</t>
  </si>
  <si>
    <t>24.04.2025</t>
  </si>
  <si>
    <t>30.04.2025</t>
  </si>
  <si>
    <t>P680000137</t>
  </si>
  <si>
    <t>P680000141</t>
  </si>
  <si>
    <t>50/68</t>
  </si>
  <si>
    <t>51/68</t>
  </si>
  <si>
    <t>01.04.2025</t>
  </si>
  <si>
    <t>02.04.2025</t>
  </si>
  <si>
    <t>16.04.2025</t>
  </si>
  <si>
    <t>17.04.2025</t>
  </si>
  <si>
    <t>25.03.2025</t>
  </si>
  <si>
    <t>26.03.2025</t>
  </si>
  <si>
    <t>27.03.2025</t>
  </si>
  <si>
    <t>P680001342</t>
  </si>
  <si>
    <t>P680001343</t>
  </si>
  <si>
    <t>P680001344</t>
  </si>
  <si>
    <t>P680001345</t>
  </si>
  <si>
    <t>P680001347</t>
  </si>
  <si>
    <t>P680001361</t>
  </si>
  <si>
    <t>P680001436</t>
  </si>
  <si>
    <t>P680001437</t>
  </si>
  <si>
    <t>P680001438</t>
  </si>
  <si>
    <t>P680001439</t>
  </si>
  <si>
    <t>P680001440</t>
  </si>
  <si>
    <t>P680001362</t>
  </si>
  <si>
    <t>P680001368</t>
  </si>
  <si>
    <t>P680001365</t>
  </si>
  <si>
    <t>P680001369</t>
  </si>
  <si>
    <t>P680001370</t>
  </si>
  <si>
    <t>P680001371</t>
  </si>
  <si>
    <t>P680001372</t>
  </si>
  <si>
    <t>P680001444</t>
  </si>
  <si>
    <t>P680001445</t>
  </si>
  <si>
    <t>P680001446</t>
  </si>
  <si>
    <t>P680001447</t>
  </si>
  <si>
    <t>P680001458</t>
  </si>
  <si>
    <t>P680001459</t>
  </si>
  <si>
    <t>P680001468</t>
  </si>
  <si>
    <t>P680001465</t>
  </si>
  <si>
    <t>P680001466</t>
  </si>
  <si>
    <t>เงินสมทบกองทุนเงินทดแทน ประจำปี 68</t>
  </si>
  <si>
    <t>เงินสมทบกองทุนเงินทดแทน ปี 2568</t>
  </si>
  <si>
    <t>ค่าเช่าบ้านเดือน ม.ค.2568   3 ราย</t>
  </si>
  <si>
    <t>10.04.2025</t>
  </si>
  <si>
    <t>12.04.2025</t>
  </si>
  <si>
    <t>13.04.2025</t>
  </si>
  <si>
    <t>14.04.2025</t>
  </si>
  <si>
    <t>15.04.2025</t>
  </si>
  <si>
    <t>09.04.2025</t>
  </si>
  <si>
    <t>P680001450</t>
  </si>
  <si>
    <t>P680001469</t>
  </si>
  <si>
    <t>P680001470</t>
  </si>
  <si>
    <t>P680001366</t>
  </si>
  <si>
    <t>P680001373</t>
  </si>
  <si>
    <t>P680001374</t>
  </si>
  <si>
    <t>P680001380</t>
  </si>
  <si>
    <t>P680001433</t>
  </si>
  <si>
    <t>P680001434</t>
  </si>
  <si>
    <t>P680001435</t>
  </si>
  <si>
    <t>P680001441</t>
  </si>
  <si>
    <t>P680001442</t>
  </si>
  <si>
    <t>P680001443</t>
  </si>
  <si>
    <t>68/55</t>
  </si>
  <si>
    <t>68/25</t>
  </si>
  <si>
    <t>25-015</t>
  </si>
  <si>
    <t>68-0005</t>
  </si>
  <si>
    <t>101/2025</t>
  </si>
  <si>
    <t>215/2568</t>
  </si>
  <si>
    <t>216/2568</t>
  </si>
  <si>
    <t>217/2568</t>
  </si>
  <si>
    <t>218/2568</t>
  </si>
  <si>
    <t>219/2568</t>
  </si>
  <si>
    <t>220/2568</t>
  </si>
  <si>
    <t>ประจำเดือน ตุลาคม 2567 ถึง กันยายน 2568</t>
  </si>
  <si>
    <t>ณ วันที่ 30 กันยายน 2568</t>
  </si>
  <si>
    <t>3.5 การแสดงรายละเอียดประกอบรายการบัญชีที่สำคัญของงบทดลอง ประจำเดือน กันยายน 2568</t>
  </si>
  <si>
    <t>ยอดคงเหลือของบัญชี ณ วันที่ 30 กันยายน 2568  ในระบบ GFMIS</t>
  </si>
  <si>
    <t>วันที่รายงาน : 30.09.2568 ยอดวัสดุคงเหลือ</t>
  </si>
  <si>
    <t>ประจำปีงบประมาณ พ.ศ. 2568</t>
  </si>
  <si>
    <t xml:space="preserve"> ที่แสดงราคาต่อหน่วยของวัสดุคงเหลือ ณ 30 กันยายน 2568</t>
  </si>
  <si>
    <t>- รายงานผลการตรวจสอบพัสดุ ประจำปีงบประมาณ พ.ศ. 2568</t>
  </si>
  <si>
    <t>- รายละเอียดวัสดุคงคลังหรือเอกสารหลักฐานอื่นที่แสดงรายการ ราคาต่อหน่วย รวมจำนวนเงินของวัสดุคงเหลือ ณ วันที่ 30 กันยายน 2568</t>
  </si>
  <si>
    <t>วันที่รายงาน : 30.09.2568 ยอดสินทรัพย์คงเหลือ - 01 คส.ตามบัญชี</t>
  </si>
  <si>
    <t xml:space="preserve">  - คำสั่งแต่งตั้งคณะกรรมการตรวจสอบพัสดุประจำปีงบประมาณ พ.ศ. 2568</t>
  </si>
  <si>
    <t xml:space="preserve">  - รายงานผลการตรวจสอบพัสดุประจำปีงบประมาณ พ.ศ. 2568 ที่คณะกรรมการตรวจสอบพัสดุตามคำสั่งฯ ลงลายมือชื่อรับรองความถูกต้อง</t>
  </si>
  <si>
    <r>
      <t xml:space="preserve">  - รายงานผลการตรวจสอบพัสดุประจำปีงบประมาณ พ.ศ. 2568</t>
    </r>
    <r>
      <rPr>
        <b/>
        <sz val="16"/>
        <color theme="1"/>
        <rFont val="TH SarabunPSK"/>
        <family val="2"/>
      </rPr>
      <t xml:space="preserve"> </t>
    </r>
    <r>
      <rPr>
        <sz val="16"/>
        <color theme="1"/>
        <rFont val="TH SarabunPSK"/>
        <family val="2"/>
      </rPr>
      <t xml:space="preserve">ที่คณะกรรมการตรวจสอบพัสดุตามคำสั่งฯ  ลงลายมือชื่อรับรองความถูกต้อง </t>
    </r>
  </si>
  <si>
    <t>30/06/2564</t>
  </si>
  <si>
    <t>ค่าเสื่อมราคาสะสม ก.ย. 68</t>
  </si>
  <si>
    <t>แนบรายงานผลการตรวจสอบพัสดุประจำปีงบประมาณ พ.ศ. 2568 ที่คณะกรรมการตรวจสอบพัสดุตามคำสั่งฯ ลงลายมือชื่อรับรองความถูกต้อง</t>
  </si>
  <si>
    <t>ลงชื่อ..............................................................ประธานกรรมการ</t>
  </si>
  <si>
    <t>(…............................................................)</t>
  </si>
  <si>
    <t>ลงชื่อ..........................................กรรมการ</t>
  </si>
  <si>
    <t xml:space="preserve">  (…..............................................)</t>
  </si>
  <si>
    <t>ลงชื่อ.........................................................ประธานกรรมการ</t>
  </si>
  <si>
    <t xml:space="preserve"> อาคารเพื่อประโยชน์อื่นๆ</t>
  </si>
  <si>
    <t xml:space="preserve"> ครุภัณฑ์คอมพิวเตอร์</t>
  </si>
  <si>
    <t>อาคาร สพป. A</t>
  </si>
  <si>
    <t>100000999123-0001</t>
  </si>
  <si>
    <t xml:space="preserve">อาคาร สพป. A </t>
  </si>
  <si>
    <t>คอมพิวเตอร์แม่ข่าย</t>
  </si>
  <si>
    <t>คอมพิวเตอร์ สนง.</t>
  </si>
  <si>
    <t>คอมพิวเตอร์โน๊ตบุ๊ต</t>
  </si>
  <si>
    <t>- หลักการรับรู้บัญชีสินทรัพย์ รายการที่ดิน อาคารและอุปกรณ์ อ้างอิง หนังสือ กรมบัญชีกลาง ที่ กค 0410.3/ว 43 ลว. 29 มกราคม 2562</t>
  </si>
  <si>
    <t>บย.193/68 นายอำนาจ มีเดช</t>
  </si>
  <si>
    <t>บย.194/68 นางสุดสวย สบายใจ</t>
  </si>
  <si>
    <t>บย.195/68 นางดอกไม้ ในสวน</t>
  </si>
  <si>
    <t>บย.197/68 นางสาวตาหวาน คมดี</t>
  </si>
  <si>
    <t>บย.198/68 นายขาว สีเทา</t>
  </si>
  <si>
    <t>บย.199/68 นายบารมี มั้งมี</t>
  </si>
  <si>
    <t xml:space="preserve"> หมวดสินทรัพย์ 12050300   รหัสบัญชีแยกประเภท 1205030101 บัญชีอาคารเพื่อประโยชน์อื่นๆ</t>
  </si>
  <si>
    <t xml:space="preserve"> หมวดสินทรัพย์ 12060100   รหัสบัญชีแยกประเภท 1206010101 บัญชีครุภัณฑ์สำนักงาน</t>
  </si>
  <si>
    <t xml:space="preserve"> หมวดสินทรัพย์ 12061000  รหัสบัญชีแยกประเภท 1206100101 บัญชีครุภัณฑ์คอมพิวเตอร์</t>
  </si>
  <si>
    <t>5.2 รายละเอียดวัสดุคงคลัง</t>
  </si>
  <si>
    <t xml:space="preserve">- ให้คณะกรรมการตรวจสอบพัสดุตามคำสั่งฯ ลงลายมือชื่อรับรองความถูกต้อง </t>
  </si>
  <si>
    <r>
      <rPr>
        <b/>
        <sz val="16"/>
        <color rgb="FFFF0000"/>
        <rFont val="TH SarabunPSK"/>
        <family val="2"/>
      </rPr>
      <t xml:space="preserve">  หากคณะกรรมการตรวจสอบพัสดุตามคำสั่งฯ ลงลายมือชื่อไม่ครบถ้วน ถือว่าเอกสารฉบับนี้ไม่สมบูรณ์</t>
    </r>
  </si>
  <si>
    <t>เรื่องที่ 5.3 สรุปรายงานผลการตรวจสอบพัสดุ - หมวด</t>
  </si>
  <si>
    <t>2. โรงเรียนหน่วยเบิกและศูนย์การศึกษาพิเศษ แนบเอกสารประกอบ ได้แก่</t>
  </si>
  <si>
    <t xml:space="preserve"> เรื่อง 5.4 รายงานสรุปผลการตรวจสอบพัสดุ - รายตัว</t>
  </si>
  <si>
    <t xml:space="preserve">     2. ให้คณะกรรมการตรวจสอบพัสดุตามคำสั่งฯ ลงลายมือชื่อรับรองความถูกต้อง หากกรรมการตามคำสั่งฯ ลงลายชื่อไม่ครบถ้วน ถือว่าเอกสารฉบับนี้ไม่สมบูรณ์</t>
  </si>
  <si>
    <t>ชื่อหน่วยเบิกจ่าย....................................................   ศูนย์ต้นทุน......................................................</t>
  </si>
  <si>
    <t>หมายเหตุ : คณะกรรมการตรวจสอบพัสดุตามคำสั่งฯ ลงลายมือชื่อรับรองความถูกต้อง หากกรรมการตามคำสั่งฯ ลงลายชื่อไม่ครบถ้วน ถือว่าเอกสารฉบับนี้ไม่สมบูรณ์</t>
  </si>
  <si>
    <t>หมายเหตุ : 1. เอกสารฉบับนี้ กรณีเป็น สพป. / สพม. ให้จัดส่งข้อมูล แยกเป็น สพป. / สพม. 1 ฉบับ และโรงเรียนภายใต้สังกัด สพป. / สพม. แยกเป็นรายแห่ง จำนวน 10 แห่ง</t>
  </si>
  <si>
    <t>กรอกข้อมูลจากรายงานผลการตรวจสอบพัสดุ 
ประจำปีงบประมาณ พ.ศ. 2568</t>
  </si>
  <si>
    <t>ต่อเติมห้องประชุม</t>
  </si>
  <si>
    <t>1. สพป. และ สพม. ให้แนบเอกสารของตนเองและของโรงเรียนภายใต้ สพป. และ สพม. จำนวน 10 แห่ง ได้แก่</t>
  </si>
  <si>
    <r>
      <rPr>
        <b/>
        <u/>
        <sz val="16"/>
        <color theme="1"/>
        <rFont val="TH SarabunPSK"/>
        <family val="2"/>
      </rPr>
      <t>ตัวอย่าง</t>
    </r>
    <r>
      <rPr>
        <sz val="16"/>
        <color theme="1"/>
        <rFont val="TH SarabunPSK"/>
        <family val="2"/>
      </rPr>
      <t xml:space="preserve"> วันที่ 30 มิ.ย. 2564 ได้จัดซื้อครุภัณฑ์ 1 ชุด มูลค่ารวม 95,100 บาท ประกอบด้วย โต้ะปฏิบัติการอาหาร จำนวน 2 ตัว ตัวละ 35,000 บาท เตาแก็สไม่น้อยกว่า 2 หัว จำนวน 1 เตา มูลค่า 6,600 บาท และตู้เย็น ขนาด 13 คิว จำนวน 1 ตู้ มูลค่า 18,500 บาท หน่วยเบิกจ่ายรับรู้สินทรัพย์ในระบบ New GFMIS Thai  </t>
    </r>
    <r>
      <rPr>
        <b/>
        <sz val="16"/>
        <color theme="1"/>
        <rFont val="TH SarabunPSK"/>
        <family val="2"/>
      </rPr>
      <t>บัญชีครุภัณฑ์งานบ้านงานครัว</t>
    </r>
    <r>
      <rPr>
        <sz val="16"/>
        <color theme="1"/>
        <rFont val="TH SarabunPSK"/>
        <family val="2"/>
      </rPr>
      <t xml:space="preserve"> </t>
    </r>
    <r>
      <rPr>
        <b/>
        <sz val="16"/>
        <color theme="1"/>
        <rFont val="TH SarabunPSK"/>
        <family val="2"/>
      </rPr>
      <t>จำนวน 3 รายการ</t>
    </r>
    <r>
      <rPr>
        <sz val="16"/>
        <color theme="1"/>
        <rFont val="TH SarabunPSK"/>
        <family val="2"/>
      </rPr>
      <t xml:space="preserve"> ได้แก่ โต๊ะปฏิบัติการอาหาร  2 รายการ รายการละ 35,000 บาท สร้างเลข สท. จำนวน 2 เลข และตู้เย็น ขนาด 13 คิว  1 รายการ มูลค่า 18,500 บาท  สร้างเลข สท. จำนวน 1 เลข  และรับรู้เป็น</t>
    </r>
    <r>
      <rPr>
        <b/>
        <sz val="16"/>
        <color theme="1"/>
        <rFont val="TH SarabunPSK"/>
        <family val="2"/>
      </rPr>
      <t>ค่าครุภัณฑ์มูลค่าต่ำกว่าเกณฑ์ จำนวน 1 รายการ</t>
    </r>
    <r>
      <rPr>
        <sz val="16"/>
        <color theme="1"/>
        <rFont val="TH SarabunPSK"/>
        <family val="2"/>
      </rPr>
      <t xml:space="preserve"> คือเตาแก็สไม่น้อยกว่า 2 หัว มูลค่า 6,600 บาท</t>
    </r>
  </si>
  <si>
    <t>3. กรณีมีผลต่างของข้อมูลสินทรัพย์ระหว่างรายงานในระบบ New GFMIS Thai และรายงานผลการตรวจสอบพัสดุประจำปี หากหน่วยงานตรวจสอบข้อมูลสินทรัพย์มีสาเหตุ</t>
  </si>
  <si>
    <t xml:space="preserve">หน่วยเบิกจ่าย : 2000400xxx </t>
  </si>
  <si>
    <t>หมายเหตุ : สาเหตุที่ไม่ผ่านการประเมิน เนื่องจาก จัดซื้อครุภัณฑ์พร้อมกันในคราวเดียวเป็นชุดมีหลายรายการ และบันทึกรับรู้สินทรัพย์ถาวรในระบบ New GFMIS Thai ตามมูลค่าที่ได้มาเป็นชุด โดยไม่พิจารณาถึงการใช้งานของสินทรัพย์ แต่ละรายการใน 1 ชุด ว่าเป็นสินทรัพย์ที่ต้องใช้ร่วมกันหรือไม่ หรือแต่ละรายการไม่ได้ใช้งานร่วมกัน สามารถเคลื่อนย้ายและนำไปใช้ที่อื่นได้ ซึ่งจากตัวอย่างรายการที่ได้มาจะเห็นว่าเป็นสินทรัพย์ที่ไม่ต้องใช้งานร่วมกัน สามารถเคลื่อนย้ายนำไปใช้ที่อื่นได้ จึงต้องตรวจสอบมูลค่าการได้มาแต่ละรายการว่ามีมูลค่าตั้งแต่ 10,000 บาท ขึ้นไปหรือไม่ ถ้ามูลค่าตั้งแต่ 10,000 บาท ต้องรับรู้เป็นสินทรัพย์ตามประเภทสินทรัพย์นั้น ๆ ถ้ารายการใดมีมูลค่าต่ำกว่า 10,000 บาท ให้รับรู้เป็นค่าครุภัณฑ์มูลค่าต่ำกว่าเกณฑ์ ตามตัวอย่างหน้า 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</si>
</sst>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.00_);_(* \(#,##0.00\);_(* &quot;0.00&quot;_);_(@_)"/>
    <numFmt numFmtId="165" formatCode="[$-1070000]d/m/yy;@"/>
    <numFmt numFmtId="166" formatCode="[$-1070000]d/mm/yyyy;@"/>
  </numFmts>
  <fonts count="44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b/>
      <sz val="18"/>
      <color theme="3"/>
      <name val="Cambria"/>
      <family val="2"/>
      <charset val="222"/>
      <scheme val="major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sz val="11"/>
      <color rgb="FF9C0006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b/>
      <sz val="11"/>
      <color rgb="FF3F3F3F"/>
      <name val="Calibri"/>
      <family val="2"/>
      <charset val="222"/>
      <scheme val="minor"/>
    </font>
    <font>
      <b/>
      <sz val="11"/>
      <color rgb="FFFA7D00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sz val="11"/>
      <color rgb="FFFF000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b/>
      <sz val="11"/>
      <color theme="1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b/>
      <sz val="15"/>
      <color theme="1"/>
      <name val="TH SarabunPSK"/>
      <family val="2"/>
    </font>
    <font>
      <sz val="15"/>
      <color theme="1"/>
      <name val="TH SarabunPSK"/>
      <family val="2"/>
    </font>
    <font>
      <sz val="11"/>
      <color theme="1"/>
      <name val="Calibri"/>
      <family val="2"/>
      <scheme val="minor"/>
    </font>
    <font>
      <u/>
      <sz val="16"/>
      <color theme="1"/>
      <name val="TH SarabunPSK"/>
      <family val="2"/>
    </font>
    <font>
      <u val="double"/>
      <sz val="16"/>
      <color theme="1"/>
      <name val="TH SarabunPSK"/>
      <family val="2"/>
    </font>
    <font>
      <sz val="16"/>
      <color rgb="FFFF0000"/>
      <name val="TH SarabunPSK"/>
      <family val="2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b/>
      <sz val="16"/>
      <name val="TH SarabunPSK"/>
      <family val="2"/>
    </font>
    <font>
      <b/>
      <sz val="14"/>
      <name val="TH SarabunPSK"/>
      <family val="2"/>
    </font>
    <font>
      <sz val="12"/>
      <color theme="1"/>
      <name val="TH SarabunPSK"/>
      <family val="2"/>
    </font>
    <font>
      <sz val="14"/>
      <name val="TH SarabunPSK"/>
      <family val="2"/>
    </font>
    <font>
      <sz val="16"/>
      <color theme="1"/>
      <name val="Yu Gothic"/>
      <family val="2"/>
      <charset val="128"/>
    </font>
    <font>
      <sz val="16"/>
      <name val="TH SarabunPSK"/>
      <family val="2"/>
    </font>
    <font>
      <sz val="15"/>
      <name val="TH SarabunPSK"/>
      <family val="2"/>
    </font>
    <font>
      <i/>
      <sz val="16"/>
      <color theme="1"/>
      <name val="TH SarabunPSK"/>
      <family val="2"/>
    </font>
    <font>
      <sz val="16"/>
      <color theme="1"/>
      <name val="Calibri"/>
      <family val="2"/>
      <charset val="222"/>
      <scheme val="minor"/>
    </font>
    <font>
      <b/>
      <sz val="12"/>
      <color theme="1"/>
      <name val="TH SarabunPSK"/>
      <family val="2"/>
    </font>
    <font>
      <sz val="13"/>
      <color theme="1"/>
      <name val="TH SarabunPSK"/>
      <family val="2"/>
    </font>
    <font>
      <b/>
      <u/>
      <sz val="16"/>
      <color theme="1"/>
      <name val="TH SarabunPSK"/>
      <family val="2"/>
    </font>
    <font>
      <sz val="8"/>
      <name val="Calibri"/>
      <family val="2"/>
      <charset val="222"/>
      <scheme val="minor"/>
    </font>
    <font>
      <b/>
      <u/>
      <sz val="16"/>
      <color rgb="FFFF0000"/>
      <name val="TH SarabunPSK"/>
      <family val="2"/>
    </font>
    <font>
      <b/>
      <sz val="16"/>
      <color rgb="FFFF0000"/>
      <name val="TH SarabunPSK"/>
      <family val="2"/>
    </font>
    <font>
      <b/>
      <i/>
      <sz val="16"/>
      <color theme="1"/>
      <name val="TH SarabunPSK"/>
      <family val="2"/>
    </font>
  </fonts>
  <fills count="4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medium">
        <color indexed="64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medium">
        <color indexed="64"/>
      </left>
      <right style="thin">
        <color auto="1"/>
      </right>
      <top/>
      <bottom style="hair">
        <color auto="1"/>
      </bottom>
      <diagonal/>
    </border>
    <border>
      <left style="medium">
        <color indexed="64"/>
      </left>
      <right style="thin">
        <color auto="1"/>
      </right>
      <top style="hair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2" fillId="0" borderId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57">
    <xf numFmtId="0" fontId="0" fillId="0" borderId="0" xfId="0"/>
    <xf numFmtId="0" fontId="18" fillId="0" borderId="0" xfId="0" applyFont="1"/>
    <xf numFmtId="21" fontId="18" fillId="0" borderId="0" xfId="0" applyNumberFormat="1" applyFont="1"/>
    <xf numFmtId="0" fontId="19" fillId="0" borderId="0" xfId="0" applyFont="1"/>
    <xf numFmtId="0" fontId="19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left" indent="1"/>
    </xf>
    <xf numFmtId="164" fontId="18" fillId="0" borderId="0" xfId="0" applyNumberFormat="1" applyFont="1"/>
    <xf numFmtId="0" fontId="21" fillId="0" borderId="13" xfId="0" applyFont="1" applyBorder="1" applyAlignment="1">
      <alignment horizontal="center"/>
    </xf>
    <xf numFmtId="0" fontId="21" fillId="0" borderId="13" xfId="0" applyFont="1" applyBorder="1" applyAlignment="1">
      <alignment horizontal="left" indent="1"/>
    </xf>
    <xf numFmtId="164" fontId="21" fillId="0" borderId="13" xfId="0" applyNumberFormat="1" applyFont="1" applyBorder="1"/>
    <xf numFmtId="0" fontId="21" fillId="0" borderId="11" xfId="0" applyFont="1" applyBorder="1" applyAlignment="1">
      <alignment horizontal="center"/>
    </xf>
    <xf numFmtId="0" fontId="21" fillId="0" borderId="11" xfId="0" applyFont="1" applyBorder="1" applyAlignment="1">
      <alignment horizontal="left" indent="1"/>
    </xf>
    <xf numFmtId="164" fontId="21" fillId="0" borderId="11" xfId="0" applyNumberFormat="1" applyFont="1" applyBorder="1"/>
    <xf numFmtId="0" fontId="21" fillId="0" borderId="12" xfId="0" applyFont="1" applyBorder="1" applyAlignment="1">
      <alignment horizontal="center"/>
    </xf>
    <xf numFmtId="0" fontId="21" fillId="0" borderId="12" xfId="0" applyFont="1" applyBorder="1" applyAlignment="1">
      <alignment horizontal="left" indent="1"/>
    </xf>
    <xf numFmtId="164" fontId="21" fillId="0" borderId="12" xfId="0" applyNumberFormat="1" applyFont="1" applyBorder="1"/>
    <xf numFmtId="0" fontId="19" fillId="0" borderId="0" xfId="0" applyFont="1" applyAlignment="1">
      <alignment horizontal="center" vertical="center"/>
    </xf>
    <xf numFmtId="0" fontId="19" fillId="0" borderId="22" xfId="0" applyFont="1" applyBorder="1" applyAlignment="1">
      <alignment horizontal="center" vertical="center" wrapText="1"/>
    </xf>
    <xf numFmtId="0" fontId="19" fillId="0" borderId="21" xfId="0" applyFont="1" applyBorder="1" applyAlignment="1">
      <alignment vertical="center" wrapText="1"/>
    </xf>
    <xf numFmtId="0" fontId="19" fillId="0" borderId="25" xfId="0" applyFont="1" applyBorder="1" applyAlignment="1">
      <alignment vertical="center" wrapText="1"/>
    </xf>
    <xf numFmtId="0" fontId="19" fillId="0" borderId="26" xfId="0" applyFont="1" applyBorder="1" applyAlignment="1">
      <alignment vertical="center" wrapText="1"/>
    </xf>
    <xf numFmtId="0" fontId="19" fillId="0" borderId="23" xfId="0" applyFont="1" applyBorder="1" applyAlignment="1">
      <alignment vertical="center" wrapText="1"/>
    </xf>
    <xf numFmtId="0" fontId="19" fillId="0" borderId="22" xfId="0" applyFont="1" applyBorder="1" applyAlignment="1">
      <alignment vertical="center" wrapText="1"/>
    </xf>
    <xf numFmtId="0" fontId="18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8" fillId="0" borderId="0" xfId="0" applyFont="1" applyAlignment="1">
      <alignment horizontal="right"/>
    </xf>
    <xf numFmtId="0" fontId="18" fillId="0" borderId="0" xfId="0" applyFont="1" applyAlignment="1">
      <alignment horizontal="left" indent="3"/>
    </xf>
    <xf numFmtId="0" fontId="18" fillId="0" borderId="0" xfId="0" applyFont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8" fillId="0" borderId="10" xfId="0" quotePrefix="1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/>
    </xf>
    <xf numFmtId="0" fontId="18" fillId="0" borderId="10" xfId="0" applyFont="1" applyBorder="1" applyAlignment="1">
      <alignment horizontal="left"/>
    </xf>
    <xf numFmtId="49" fontId="18" fillId="0" borderId="0" xfId="0" applyNumberFormat="1" applyFont="1" applyAlignment="1">
      <alignment horizontal="center"/>
    </xf>
    <xf numFmtId="0" fontId="18" fillId="0" borderId="10" xfId="0" applyFont="1" applyBorder="1"/>
    <xf numFmtId="0" fontId="18" fillId="0" borderId="0" xfId="0" quotePrefix="1" applyFont="1"/>
    <xf numFmtId="0" fontId="18" fillId="0" borderId="34" xfId="0" applyFont="1" applyBorder="1"/>
    <xf numFmtId="0" fontId="19" fillId="0" borderId="0" xfId="0" applyFont="1" applyAlignment="1">
      <alignment vertical="center"/>
    </xf>
    <xf numFmtId="4" fontId="18" fillId="0" borderId="10" xfId="0" applyNumberFormat="1" applyFont="1" applyBorder="1"/>
    <xf numFmtId="4" fontId="19" fillId="0" borderId="34" xfId="0" applyNumberFormat="1" applyFont="1" applyBorder="1"/>
    <xf numFmtId="0" fontId="18" fillId="0" borderId="28" xfId="0" applyFont="1" applyBorder="1" applyAlignment="1">
      <alignment horizontal="center"/>
    </xf>
    <xf numFmtId="0" fontId="18" fillId="0" borderId="0" xfId="0" applyFont="1" applyAlignment="1">
      <alignment horizontal="left"/>
    </xf>
    <xf numFmtId="4" fontId="19" fillId="0" borderId="28" xfId="0" applyNumberFormat="1" applyFont="1" applyBorder="1"/>
    <xf numFmtId="0" fontId="18" fillId="0" borderId="0" xfId="0" quotePrefix="1" applyFont="1" applyAlignment="1">
      <alignment horizontal="left"/>
    </xf>
    <xf numFmtId="0" fontId="19" fillId="0" borderId="0" xfId="42" applyFont="1"/>
    <xf numFmtId="0" fontId="18" fillId="0" borderId="0" xfId="42" applyFont="1" applyAlignment="1">
      <alignment horizontal="center"/>
    </xf>
    <xf numFmtId="0" fontId="18" fillId="0" borderId="0" xfId="42" applyFont="1"/>
    <xf numFmtId="0" fontId="19" fillId="0" borderId="30" xfId="42" applyFont="1" applyBorder="1" applyAlignment="1">
      <alignment horizontal="center"/>
    </xf>
    <xf numFmtId="0" fontId="18" fillId="0" borderId="28" xfId="42" applyFont="1" applyBorder="1" applyAlignment="1">
      <alignment horizontal="left" vertical="center"/>
    </xf>
    <xf numFmtId="0" fontId="18" fillId="0" borderId="28" xfId="42" applyFont="1" applyBorder="1" applyAlignment="1">
      <alignment horizontal="center"/>
    </xf>
    <xf numFmtId="0" fontId="18" fillId="0" borderId="30" xfId="42" applyFont="1" applyBorder="1" applyAlignment="1">
      <alignment horizontal="center"/>
    </xf>
    <xf numFmtId="0" fontId="18" fillId="0" borderId="28" xfId="42" applyFont="1" applyBorder="1"/>
    <xf numFmtId="0" fontId="18" fillId="0" borderId="0" xfId="42" applyFont="1" applyAlignment="1">
      <alignment horizontal="left"/>
    </xf>
    <xf numFmtId="0" fontId="18" fillId="0" borderId="0" xfId="42" applyFont="1" applyAlignment="1">
      <alignment horizontal="right"/>
    </xf>
    <xf numFmtId="0" fontId="18" fillId="0" borderId="42" xfId="42" applyFont="1" applyBorder="1" applyAlignment="1">
      <alignment horizontal="left" vertical="center"/>
    </xf>
    <xf numFmtId="0" fontId="18" fillId="0" borderId="38" xfId="42" applyFont="1" applyBorder="1" applyAlignment="1">
      <alignment horizontal="left" vertical="center"/>
    </xf>
    <xf numFmtId="0" fontId="18" fillId="0" borderId="42" xfId="42" applyFont="1" applyBorder="1"/>
    <xf numFmtId="0" fontId="18" fillId="0" borderId="38" xfId="42" applyFont="1" applyBorder="1"/>
    <xf numFmtId="0" fontId="18" fillId="0" borderId="35" xfId="42" applyFont="1" applyBorder="1" applyAlignment="1">
      <alignment horizontal="left" vertical="center"/>
    </xf>
    <xf numFmtId="0" fontId="18" fillId="0" borderId="35" xfId="42" applyFont="1" applyBorder="1"/>
    <xf numFmtId="0" fontId="18" fillId="0" borderId="37" xfId="42" applyFont="1" applyBorder="1" applyAlignment="1">
      <alignment horizontal="left" vertical="center"/>
    </xf>
    <xf numFmtId="0" fontId="18" fillId="0" borderId="37" xfId="42" applyFont="1" applyBorder="1"/>
    <xf numFmtId="0" fontId="19" fillId="0" borderId="24" xfId="0" applyFont="1" applyBorder="1" applyAlignment="1">
      <alignment horizontal="center" vertical="center" wrapText="1"/>
    </xf>
    <xf numFmtId="49" fontId="19" fillId="0" borderId="0" xfId="0" applyNumberFormat="1" applyFont="1" applyAlignment="1">
      <alignment horizontal="center" vertical="center"/>
    </xf>
    <xf numFmtId="49" fontId="18" fillId="0" borderId="0" xfId="0" applyNumberFormat="1" applyFont="1"/>
    <xf numFmtId="4" fontId="19" fillId="0" borderId="10" xfId="0" applyNumberFormat="1" applyFont="1" applyBorder="1"/>
    <xf numFmtId="49" fontId="18" fillId="0" borderId="0" xfId="0" quotePrefix="1" applyNumberFormat="1" applyFont="1" applyAlignment="1">
      <alignment horizontal="left"/>
    </xf>
    <xf numFmtId="0" fontId="19" fillId="35" borderId="28" xfId="0" applyFont="1" applyFill="1" applyBorder="1" applyAlignment="1">
      <alignment horizontal="center" vertical="center"/>
    </xf>
    <xf numFmtId="0" fontId="19" fillId="35" borderId="30" xfId="0" applyFont="1" applyFill="1" applyBorder="1" applyAlignment="1">
      <alignment horizontal="center" vertical="center"/>
    </xf>
    <xf numFmtId="0" fontId="19" fillId="33" borderId="28" xfId="0" applyFont="1" applyFill="1" applyBorder="1" applyAlignment="1">
      <alignment horizontal="center" vertical="center"/>
    </xf>
    <xf numFmtId="0" fontId="19" fillId="33" borderId="30" xfId="0" applyFont="1" applyFill="1" applyBorder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25" fillId="0" borderId="0" xfId="0" applyFont="1"/>
    <xf numFmtId="0" fontId="19" fillId="33" borderId="10" xfId="0" applyFont="1" applyFill="1" applyBorder="1" applyAlignment="1">
      <alignment horizontal="center"/>
    </xf>
    <xf numFmtId="0" fontId="19" fillId="38" borderId="10" xfId="0" applyFont="1" applyFill="1" applyBorder="1" applyAlignment="1">
      <alignment horizontal="center"/>
    </xf>
    <xf numFmtId="0" fontId="19" fillId="39" borderId="28" xfId="0" applyFont="1" applyFill="1" applyBorder="1" applyAlignment="1">
      <alignment horizontal="center" vertical="center"/>
    </xf>
    <xf numFmtId="0" fontId="19" fillId="39" borderId="30" xfId="0" applyFont="1" applyFill="1" applyBorder="1" applyAlignment="1">
      <alignment horizontal="center" vertical="center"/>
    </xf>
    <xf numFmtId="0" fontId="19" fillId="39" borderId="30" xfId="0" quotePrefix="1" applyFont="1" applyFill="1" applyBorder="1" applyAlignment="1">
      <alignment horizontal="center" vertical="center"/>
    </xf>
    <xf numFmtId="0" fontId="19" fillId="37" borderId="28" xfId="0" applyFont="1" applyFill="1" applyBorder="1" applyAlignment="1">
      <alignment horizontal="center" vertical="center"/>
    </xf>
    <xf numFmtId="0" fontId="19" fillId="37" borderId="30" xfId="0" applyFont="1" applyFill="1" applyBorder="1" applyAlignment="1">
      <alignment horizontal="center" vertical="center"/>
    </xf>
    <xf numFmtId="0" fontId="19" fillId="37" borderId="30" xfId="0" quotePrefix="1" applyFont="1" applyFill="1" applyBorder="1" applyAlignment="1">
      <alignment horizontal="center" vertical="center"/>
    </xf>
    <xf numFmtId="0" fontId="19" fillId="39" borderId="28" xfId="0" applyFont="1" applyFill="1" applyBorder="1" applyAlignment="1">
      <alignment horizontal="center"/>
    </xf>
    <xf numFmtId="0" fontId="19" fillId="39" borderId="29" xfId="0" applyFont="1" applyFill="1" applyBorder="1" applyAlignment="1">
      <alignment horizontal="center"/>
    </xf>
    <xf numFmtId="4" fontId="18" fillId="0" borderId="0" xfId="0" applyNumberFormat="1" applyFont="1"/>
    <xf numFmtId="0" fontId="26" fillId="0" borderId="0" xfId="0" applyFont="1"/>
    <xf numFmtId="0" fontId="26" fillId="0" borderId="0" xfId="0" applyFont="1" applyAlignment="1">
      <alignment horizontal="center" vertical="center"/>
    </xf>
    <xf numFmtId="0" fontId="27" fillId="0" borderId="13" xfId="0" applyFont="1" applyBorder="1" applyAlignment="1">
      <alignment horizontal="center"/>
    </xf>
    <xf numFmtId="4" fontId="27" fillId="0" borderId="13" xfId="0" applyNumberFormat="1" applyFont="1" applyBorder="1"/>
    <xf numFmtId="0" fontId="27" fillId="0" borderId="0" xfId="0" applyFont="1"/>
    <xf numFmtId="0" fontId="27" fillId="0" borderId="11" xfId="0" applyFont="1" applyBorder="1" applyAlignment="1">
      <alignment horizontal="center"/>
    </xf>
    <xf numFmtId="4" fontId="27" fillId="0" borderId="11" xfId="0" applyNumberFormat="1" applyFont="1" applyBorder="1"/>
    <xf numFmtId="0" fontId="27" fillId="0" borderId="11" xfId="0" applyFont="1" applyBorder="1"/>
    <xf numFmtId="0" fontId="27" fillId="0" borderId="41" xfId="0" applyFont="1" applyBorder="1"/>
    <xf numFmtId="0" fontId="27" fillId="0" borderId="41" xfId="0" applyFont="1" applyBorder="1" applyAlignment="1">
      <alignment horizontal="center"/>
    </xf>
    <xf numFmtId="4" fontId="27" fillId="0" borderId="41" xfId="0" applyNumberFormat="1" applyFont="1" applyBorder="1"/>
    <xf numFmtId="0" fontId="26" fillId="0" borderId="10" xfId="0" applyFont="1" applyBorder="1"/>
    <xf numFmtId="0" fontId="26" fillId="0" borderId="0" xfId="0" applyFont="1" applyAlignment="1">
      <alignment horizontal="center"/>
    </xf>
    <xf numFmtId="4" fontId="26" fillId="0" borderId="0" xfId="0" applyNumberFormat="1" applyFont="1"/>
    <xf numFmtId="4" fontId="27" fillId="0" borderId="0" xfId="0" applyNumberFormat="1" applyFont="1"/>
    <xf numFmtId="4" fontId="26" fillId="0" borderId="0" xfId="0" applyNumberFormat="1" applyFont="1" applyAlignment="1">
      <alignment horizontal="right"/>
    </xf>
    <xf numFmtId="0" fontId="27" fillId="0" borderId="0" xfId="0" applyFont="1" applyAlignment="1">
      <alignment horizontal="center"/>
    </xf>
    <xf numFmtId="0" fontId="26" fillId="35" borderId="10" xfId="0" applyFont="1" applyFill="1" applyBorder="1" applyAlignment="1">
      <alignment horizontal="center" vertical="center"/>
    </xf>
    <xf numFmtId="4" fontId="26" fillId="35" borderId="10" xfId="0" applyNumberFormat="1" applyFont="1" applyFill="1" applyBorder="1" applyAlignment="1">
      <alignment horizontal="center" vertical="center" wrapText="1"/>
    </xf>
    <xf numFmtId="0" fontId="26" fillId="34" borderId="10" xfId="0" applyFont="1" applyFill="1" applyBorder="1" applyAlignment="1">
      <alignment horizontal="center" vertical="center"/>
    </xf>
    <xf numFmtId="4" fontId="26" fillId="34" borderId="10" xfId="0" applyNumberFormat="1" applyFont="1" applyFill="1" applyBorder="1" applyAlignment="1">
      <alignment horizontal="center" vertical="center" wrapText="1"/>
    </xf>
    <xf numFmtId="4" fontId="27" fillId="36" borderId="43" xfId="0" applyNumberFormat="1" applyFont="1" applyFill="1" applyBorder="1"/>
    <xf numFmtId="4" fontId="27" fillId="36" borderId="11" xfId="0" applyNumberFormat="1" applyFont="1" applyFill="1" applyBorder="1"/>
    <xf numFmtId="4" fontId="27" fillId="36" borderId="12" xfId="0" applyNumberFormat="1" applyFont="1" applyFill="1" applyBorder="1"/>
    <xf numFmtId="4" fontId="26" fillId="36" borderId="34" xfId="0" applyNumberFormat="1" applyFont="1" applyFill="1" applyBorder="1"/>
    <xf numFmtId="0" fontId="26" fillId="34" borderId="34" xfId="0" applyFont="1" applyFill="1" applyBorder="1" applyAlignment="1">
      <alignment horizontal="center"/>
    </xf>
    <xf numFmtId="4" fontId="26" fillId="34" borderId="34" xfId="0" applyNumberFormat="1" applyFont="1" applyFill="1" applyBorder="1"/>
    <xf numFmtId="0" fontId="26" fillId="35" borderId="34" xfId="0" applyFont="1" applyFill="1" applyBorder="1" applyAlignment="1">
      <alignment horizontal="center"/>
    </xf>
    <xf numFmtId="4" fontId="26" fillId="35" borderId="34" xfId="0" applyNumberFormat="1" applyFont="1" applyFill="1" applyBorder="1"/>
    <xf numFmtId="4" fontId="26" fillId="34" borderId="27" xfId="0" applyNumberFormat="1" applyFont="1" applyFill="1" applyBorder="1"/>
    <xf numFmtId="4" fontId="26" fillId="34" borderId="44" xfId="0" applyNumberFormat="1" applyFont="1" applyFill="1" applyBorder="1"/>
    <xf numFmtId="4" fontId="26" fillId="34" borderId="0" xfId="0" applyNumberFormat="1" applyFont="1" applyFill="1"/>
    <xf numFmtId="4" fontId="26" fillId="35" borderId="27" xfId="0" applyNumberFormat="1" applyFont="1" applyFill="1" applyBorder="1"/>
    <xf numFmtId="4" fontId="26" fillId="35" borderId="44" xfId="0" applyNumberFormat="1" applyFont="1" applyFill="1" applyBorder="1"/>
    <xf numFmtId="4" fontId="26" fillId="35" borderId="0" xfId="0" applyNumberFormat="1" applyFont="1" applyFill="1"/>
    <xf numFmtId="4" fontId="26" fillId="36" borderId="45" xfId="0" applyNumberFormat="1" applyFont="1" applyFill="1" applyBorder="1"/>
    <xf numFmtId="0" fontId="19" fillId="0" borderId="0" xfId="0" applyFont="1" applyAlignment="1">
      <alignment horizontal="center" vertical="center" wrapText="1"/>
    </xf>
    <xf numFmtId="3" fontId="19" fillId="0" borderId="10" xfId="0" applyNumberFormat="1" applyFont="1" applyBorder="1"/>
    <xf numFmtId="0" fontId="18" fillId="0" borderId="43" xfId="0" applyFont="1" applyBorder="1" applyAlignment="1">
      <alignment horizontal="center"/>
    </xf>
    <xf numFmtId="4" fontId="18" fillId="0" borderId="43" xfId="0" applyNumberFormat="1" applyFont="1" applyBorder="1"/>
    <xf numFmtId="0" fontId="18" fillId="0" borderId="11" xfId="0" applyFont="1" applyBorder="1" applyAlignment="1">
      <alignment horizontal="center"/>
    </xf>
    <xf numFmtId="4" fontId="18" fillId="0" borderId="11" xfId="0" applyNumberFormat="1" applyFont="1" applyBorder="1"/>
    <xf numFmtId="0" fontId="18" fillId="0" borderId="11" xfId="0" applyFont="1" applyBorder="1"/>
    <xf numFmtId="0" fontId="18" fillId="0" borderId="12" xfId="0" applyFont="1" applyBorder="1" applyAlignment="1">
      <alignment horizontal="center"/>
    </xf>
    <xf numFmtId="4" fontId="18" fillId="0" borderId="12" xfId="0" applyNumberFormat="1" applyFont="1" applyBorder="1"/>
    <xf numFmtId="0" fontId="18" fillId="0" borderId="12" xfId="0" applyFont="1" applyBorder="1"/>
    <xf numFmtId="0" fontId="18" fillId="0" borderId="13" xfId="0" applyFont="1" applyBorder="1" applyAlignment="1">
      <alignment horizontal="center"/>
    </xf>
    <xf numFmtId="4" fontId="18" fillId="0" borderId="13" xfId="0" applyNumberFormat="1" applyFont="1" applyBorder="1"/>
    <xf numFmtId="0" fontId="19" fillId="41" borderId="10" xfId="0" applyFont="1" applyFill="1" applyBorder="1" applyAlignment="1">
      <alignment horizontal="center" vertical="center"/>
    </xf>
    <xf numFmtId="0" fontId="18" fillId="0" borderId="43" xfId="0" applyFont="1" applyBorder="1" applyAlignment="1">
      <alignment horizontal="left"/>
    </xf>
    <xf numFmtId="0" fontId="18" fillId="0" borderId="13" xfId="0" applyFont="1" applyBorder="1" applyAlignment="1">
      <alignment horizontal="left"/>
    </xf>
    <xf numFmtId="4" fontId="18" fillId="0" borderId="43" xfId="0" applyNumberFormat="1" applyFont="1" applyBorder="1" applyAlignment="1">
      <alignment horizontal="center"/>
    </xf>
    <xf numFmtId="4" fontId="18" fillId="0" borderId="13" xfId="0" applyNumberFormat="1" applyFont="1" applyBorder="1" applyAlignment="1">
      <alignment horizontal="center"/>
    </xf>
    <xf numFmtId="4" fontId="18" fillId="0" borderId="12" xfId="0" applyNumberFormat="1" applyFont="1" applyBorder="1" applyAlignment="1">
      <alignment horizontal="center"/>
    </xf>
    <xf numFmtId="3" fontId="19" fillId="0" borderId="10" xfId="0" applyNumberFormat="1" applyFont="1" applyBorder="1" applyAlignment="1">
      <alignment horizontal="center"/>
    </xf>
    <xf numFmtId="49" fontId="19" fillId="41" borderId="10" xfId="0" applyNumberFormat="1" applyFont="1" applyFill="1" applyBorder="1" applyAlignment="1">
      <alignment horizontal="center" vertical="center"/>
    </xf>
    <xf numFmtId="49" fontId="18" fillId="0" borderId="43" xfId="0" applyNumberFormat="1" applyFont="1" applyBorder="1" applyAlignment="1">
      <alignment horizontal="center"/>
    </xf>
    <xf numFmtId="49" fontId="18" fillId="0" borderId="13" xfId="0" applyNumberFormat="1" applyFont="1" applyBorder="1" applyAlignment="1">
      <alignment horizontal="center"/>
    </xf>
    <xf numFmtId="49" fontId="18" fillId="0" borderId="12" xfId="0" applyNumberFormat="1" applyFont="1" applyBorder="1" applyAlignment="1">
      <alignment horizontal="center"/>
    </xf>
    <xf numFmtId="49" fontId="19" fillId="0" borderId="10" xfId="0" applyNumberFormat="1" applyFont="1" applyBorder="1" applyAlignment="1">
      <alignment horizontal="center"/>
    </xf>
    <xf numFmtId="1" fontId="19" fillId="0" borderId="0" xfId="0" applyNumberFormat="1" applyFont="1" applyAlignment="1">
      <alignment horizontal="center" vertical="center"/>
    </xf>
    <xf numFmtId="1" fontId="19" fillId="41" borderId="10" xfId="0" applyNumberFormat="1" applyFont="1" applyFill="1" applyBorder="1" applyAlignment="1">
      <alignment horizontal="center" vertical="center"/>
    </xf>
    <xf numFmtId="1" fontId="18" fillId="0" borderId="43" xfId="0" applyNumberFormat="1" applyFont="1" applyBorder="1" applyAlignment="1">
      <alignment horizontal="center"/>
    </xf>
    <xf numFmtId="1" fontId="18" fillId="0" borderId="13" xfId="0" applyNumberFormat="1" applyFont="1" applyBorder="1" applyAlignment="1">
      <alignment horizontal="center"/>
    </xf>
    <xf numFmtId="1" fontId="18" fillId="0" borderId="12" xfId="0" applyNumberFormat="1" applyFont="1" applyBorder="1" applyAlignment="1">
      <alignment horizontal="center"/>
    </xf>
    <xf numFmtId="1" fontId="19" fillId="0" borderId="10" xfId="0" applyNumberFormat="1" applyFont="1" applyBorder="1" applyAlignment="1">
      <alignment horizontal="center"/>
    </xf>
    <xf numFmtId="1" fontId="18" fillId="0" borderId="0" xfId="0" applyNumberFormat="1" applyFont="1" applyAlignment="1">
      <alignment horizontal="center"/>
    </xf>
    <xf numFmtId="4" fontId="18" fillId="0" borderId="28" xfId="0" applyNumberFormat="1" applyFont="1" applyBorder="1"/>
    <xf numFmtId="0" fontId="18" fillId="0" borderId="12" xfId="0" applyFont="1" applyBorder="1" applyAlignment="1">
      <alignment horizontal="left"/>
    </xf>
    <xf numFmtId="0" fontId="18" fillId="0" borderId="30" xfId="0" applyFont="1" applyBorder="1" applyAlignment="1">
      <alignment horizontal="center"/>
    </xf>
    <xf numFmtId="0" fontId="18" fillId="0" borderId="30" xfId="0" applyFont="1" applyBorder="1" applyAlignment="1">
      <alignment horizontal="left"/>
    </xf>
    <xf numFmtId="49" fontId="18" fillId="0" borderId="30" xfId="0" applyNumberFormat="1" applyFont="1" applyBorder="1" applyAlignment="1">
      <alignment horizontal="center"/>
    </xf>
    <xf numFmtId="1" fontId="18" fillId="0" borderId="30" xfId="0" applyNumberFormat="1" applyFont="1" applyBorder="1" applyAlignment="1">
      <alignment horizontal="center"/>
    </xf>
    <xf numFmtId="4" fontId="18" fillId="0" borderId="30" xfId="0" applyNumberFormat="1" applyFont="1" applyBorder="1" applyAlignment="1">
      <alignment horizontal="center"/>
    </xf>
    <xf numFmtId="4" fontId="18" fillId="0" borderId="30" xfId="0" applyNumberFormat="1" applyFont="1" applyBorder="1"/>
    <xf numFmtId="165" fontId="18" fillId="0" borderId="11" xfId="0" applyNumberFormat="1" applyFont="1" applyBorder="1" applyAlignment="1">
      <alignment horizontal="center"/>
    </xf>
    <xf numFmtId="4" fontId="29" fillId="34" borderId="10" xfId="0" applyNumberFormat="1" applyFont="1" applyFill="1" applyBorder="1" applyAlignment="1">
      <alignment horizontal="center" vertical="center" wrapText="1"/>
    </xf>
    <xf numFmtId="4" fontId="26" fillId="34" borderId="0" xfId="0" applyNumberFormat="1" applyFont="1" applyFill="1" applyAlignment="1">
      <alignment horizontal="right"/>
    </xf>
    <xf numFmtId="4" fontId="29" fillId="35" borderId="10" xfId="0" applyNumberFormat="1" applyFont="1" applyFill="1" applyBorder="1" applyAlignment="1">
      <alignment horizontal="center" vertical="center" wrapText="1"/>
    </xf>
    <xf numFmtId="4" fontId="26" fillId="35" borderId="0" xfId="0" applyNumberFormat="1" applyFont="1" applyFill="1" applyAlignment="1">
      <alignment horizontal="right"/>
    </xf>
    <xf numFmtId="0" fontId="30" fillId="0" borderId="11" xfId="0" applyFont="1" applyBorder="1" applyAlignment="1">
      <alignment horizontal="center"/>
    </xf>
    <xf numFmtId="0" fontId="27" fillId="0" borderId="13" xfId="0" applyFont="1" applyBorder="1"/>
    <xf numFmtId="0" fontId="29" fillId="34" borderId="10" xfId="0" applyFont="1" applyFill="1" applyBorder="1" applyAlignment="1">
      <alignment horizontal="center" vertical="center"/>
    </xf>
    <xf numFmtId="0" fontId="26" fillId="34" borderId="34" xfId="0" applyFont="1" applyFill="1" applyBorder="1"/>
    <xf numFmtId="0" fontId="26" fillId="0" borderId="11" xfId="0" applyFont="1" applyBorder="1" applyAlignment="1">
      <alignment horizontal="center"/>
    </xf>
    <xf numFmtId="4" fontId="26" fillId="0" borderId="11" xfId="0" applyNumberFormat="1" applyFont="1" applyBorder="1"/>
    <xf numFmtId="4" fontId="31" fillId="36" borderId="43" xfId="0" applyNumberFormat="1" applyFont="1" applyFill="1" applyBorder="1"/>
    <xf numFmtId="4" fontId="31" fillId="36" borderId="11" xfId="0" applyNumberFormat="1" applyFont="1" applyFill="1" applyBorder="1"/>
    <xf numFmtId="4" fontId="31" fillId="36" borderId="12" xfId="0" applyNumberFormat="1" applyFont="1" applyFill="1" applyBorder="1"/>
    <xf numFmtId="4" fontId="29" fillId="36" borderId="34" xfId="0" applyNumberFormat="1" applyFont="1" applyFill="1" applyBorder="1"/>
    <xf numFmtId="4" fontId="29" fillId="36" borderId="45" xfId="0" applyNumberFormat="1" applyFont="1" applyFill="1" applyBorder="1"/>
    <xf numFmtId="49" fontId="26" fillId="0" borderId="0" xfId="0" applyNumberFormat="1" applyFont="1" applyAlignment="1">
      <alignment horizontal="right"/>
    </xf>
    <xf numFmtId="49" fontId="26" fillId="0" borderId="0" xfId="0" applyNumberFormat="1" applyFont="1" applyAlignment="1">
      <alignment horizontal="left"/>
    </xf>
    <xf numFmtId="4" fontId="18" fillId="0" borderId="47" xfId="0" applyNumberFormat="1" applyFont="1" applyBorder="1"/>
    <xf numFmtId="4" fontId="19" fillId="0" borderId="31" xfId="0" applyNumberFormat="1" applyFont="1" applyBorder="1"/>
    <xf numFmtId="1" fontId="18" fillId="0" borderId="50" xfId="0" applyNumberFormat="1" applyFont="1" applyBorder="1" applyAlignment="1">
      <alignment horizontal="center"/>
    </xf>
    <xf numFmtId="165" fontId="18" fillId="0" borderId="43" xfId="0" applyNumberFormat="1" applyFont="1" applyBorder="1" applyAlignment="1">
      <alignment horizontal="center"/>
    </xf>
    <xf numFmtId="4" fontId="27" fillId="0" borderId="43" xfId="0" applyNumberFormat="1" applyFont="1" applyBorder="1"/>
    <xf numFmtId="0" fontId="18" fillId="0" borderId="11" xfId="0" applyFont="1" applyBorder="1" applyAlignment="1">
      <alignment horizontal="left"/>
    </xf>
    <xf numFmtId="4" fontId="18" fillId="0" borderId="11" xfId="0" applyNumberFormat="1" applyFont="1" applyBorder="1" applyAlignment="1">
      <alignment horizontal="center"/>
    </xf>
    <xf numFmtId="4" fontId="18" fillId="0" borderId="51" xfId="0" applyNumberFormat="1" applyFont="1" applyBorder="1" applyAlignment="1">
      <alignment horizontal="center"/>
    </xf>
    <xf numFmtId="4" fontId="18" fillId="0" borderId="46" xfId="0" applyNumberFormat="1" applyFont="1" applyBorder="1" applyAlignment="1">
      <alignment horizontal="center"/>
    </xf>
    <xf numFmtId="1" fontId="18" fillId="0" borderId="52" xfId="0" applyNumberFormat="1" applyFont="1" applyBorder="1" applyAlignment="1">
      <alignment horizontal="center"/>
    </xf>
    <xf numFmtId="0" fontId="18" fillId="0" borderId="53" xfId="0" applyFont="1" applyBorder="1"/>
    <xf numFmtId="0" fontId="18" fillId="0" borderId="49" xfId="0" applyFont="1" applyBorder="1"/>
    <xf numFmtId="4" fontId="32" fillId="0" borderId="43" xfId="0" applyNumberFormat="1" applyFont="1" applyBorder="1" applyAlignment="1">
      <alignment horizontal="center"/>
    </xf>
    <xf numFmtId="4" fontId="32" fillId="0" borderId="11" xfId="0" applyNumberFormat="1" applyFont="1" applyBorder="1" applyAlignment="1">
      <alignment horizontal="center"/>
    </xf>
    <xf numFmtId="0" fontId="28" fillId="0" borderId="27" xfId="0" applyFont="1" applyBorder="1" applyAlignment="1">
      <alignment horizontal="center" vertical="center"/>
    </xf>
    <xf numFmtId="0" fontId="28" fillId="0" borderId="27" xfId="0" applyFont="1" applyBorder="1" applyAlignment="1">
      <alignment horizontal="left" vertical="top"/>
    </xf>
    <xf numFmtId="0" fontId="33" fillId="0" borderId="0" xfId="0" applyFont="1" applyAlignment="1">
      <alignment vertical="center"/>
    </xf>
    <xf numFmtId="15" fontId="18" fillId="0" borderId="10" xfId="0" applyNumberFormat="1" applyFont="1" applyBorder="1" applyAlignment="1">
      <alignment horizontal="center"/>
    </xf>
    <xf numFmtId="0" fontId="19" fillId="0" borderId="28" xfId="0" applyFont="1" applyBorder="1" applyAlignment="1">
      <alignment horizontal="center"/>
    </xf>
    <xf numFmtId="164" fontId="19" fillId="0" borderId="28" xfId="0" applyNumberFormat="1" applyFont="1" applyBorder="1" applyAlignment="1">
      <alignment horizontal="center"/>
    </xf>
    <xf numFmtId="4" fontId="18" fillId="0" borderId="0" xfId="0" applyNumberFormat="1" applyFont="1" applyAlignment="1">
      <alignment horizontal="right" vertical="center"/>
    </xf>
    <xf numFmtId="4" fontId="18" fillId="0" borderId="0" xfId="0" applyNumberFormat="1" applyFont="1" applyAlignment="1">
      <alignment horizontal="right"/>
    </xf>
    <xf numFmtId="4" fontId="23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horizontal="right" vertical="center"/>
    </xf>
    <xf numFmtId="4" fontId="25" fillId="0" borderId="0" xfId="0" applyNumberFormat="1" applyFont="1"/>
    <xf numFmtId="4" fontId="25" fillId="0" borderId="0" xfId="0" applyNumberFormat="1" applyFont="1" applyAlignment="1">
      <alignment horizontal="right"/>
    </xf>
    <xf numFmtId="4" fontId="18" fillId="0" borderId="0" xfId="44" applyNumberFormat="1" applyFont="1" applyAlignment="1">
      <alignment horizontal="right" vertical="center"/>
    </xf>
    <xf numFmtId="4" fontId="18" fillId="0" borderId="27" xfId="44" applyNumberFormat="1" applyFont="1" applyBorder="1" applyAlignment="1">
      <alignment horizontal="right" vertical="center"/>
    </xf>
    <xf numFmtId="4" fontId="18" fillId="0" borderId="27" xfId="0" applyNumberFormat="1" applyFont="1" applyBorder="1" applyAlignment="1">
      <alignment horizontal="right" vertical="center"/>
    </xf>
    <xf numFmtId="4" fontId="18" fillId="0" borderId="27" xfId="0" applyNumberFormat="1" applyFont="1" applyBorder="1" applyAlignment="1">
      <alignment horizontal="right"/>
    </xf>
    <xf numFmtId="4" fontId="18" fillId="0" borderId="44" xfId="44" applyNumberFormat="1" applyFont="1" applyBorder="1" applyAlignment="1">
      <alignment horizontal="right" vertical="center"/>
    </xf>
    <xf numFmtId="4" fontId="18" fillId="0" borderId="0" xfId="44" applyNumberFormat="1" applyFont="1" applyBorder="1" applyAlignment="1">
      <alignment horizontal="right" vertical="center"/>
    </xf>
    <xf numFmtId="4" fontId="18" fillId="0" borderId="0" xfId="44" applyNumberFormat="1" applyFont="1" applyBorder="1"/>
    <xf numFmtId="4" fontId="18" fillId="0" borderId="44" xfId="44" applyNumberFormat="1" applyFont="1" applyBorder="1"/>
    <xf numFmtId="0" fontId="19" fillId="0" borderId="21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0" xfId="42" applyFont="1" applyBorder="1" applyAlignment="1">
      <alignment horizontal="center"/>
    </xf>
    <xf numFmtId="0" fontId="18" fillId="0" borderId="28" xfId="42" applyFont="1" applyBorder="1" applyAlignment="1">
      <alignment horizontal="center" vertical="center" wrapText="1"/>
    </xf>
    <xf numFmtId="0" fontId="18" fillId="0" borderId="30" xfId="42" applyFont="1" applyBorder="1" applyAlignment="1">
      <alignment horizontal="center" vertical="center" wrapText="1"/>
    </xf>
    <xf numFmtId="0" fontId="26" fillId="40" borderId="10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right"/>
    </xf>
    <xf numFmtId="4" fontId="28" fillId="0" borderId="10" xfId="0" applyNumberFormat="1" applyFont="1" applyBorder="1"/>
    <xf numFmtId="0" fontId="36" fillId="0" borderId="0" xfId="0" applyFont="1"/>
    <xf numFmtId="49" fontId="36" fillId="0" borderId="0" xfId="0" applyNumberFormat="1" applyFont="1"/>
    <xf numFmtId="0" fontId="19" fillId="0" borderId="17" xfId="0" applyFont="1" applyBorder="1" applyAlignment="1">
      <alignment vertical="center" wrapText="1"/>
    </xf>
    <xf numFmtId="0" fontId="19" fillId="0" borderId="0" xfId="0" applyFont="1" applyAlignment="1">
      <alignment vertical="center" wrapText="1"/>
    </xf>
    <xf numFmtId="0" fontId="19" fillId="0" borderId="18" xfId="0" applyFont="1" applyBorder="1" applyAlignment="1">
      <alignment vertical="center" wrapText="1"/>
    </xf>
    <xf numFmtId="0" fontId="19" fillId="0" borderId="18" xfId="0" applyFont="1" applyBorder="1" applyAlignment="1">
      <alignment horizontal="left" vertical="center" wrapText="1" indent="3"/>
    </xf>
    <xf numFmtId="0" fontId="36" fillId="0" borderId="0" xfId="0" applyFont="1" applyAlignment="1">
      <alignment vertical="top"/>
    </xf>
    <xf numFmtId="14" fontId="18" fillId="0" borderId="10" xfId="0" applyNumberFormat="1" applyFont="1" applyBorder="1" applyAlignment="1">
      <alignment horizontal="center"/>
    </xf>
    <xf numFmtId="49" fontId="26" fillId="0" borderId="11" xfId="0" applyNumberFormat="1" applyFont="1" applyBorder="1" applyAlignment="1">
      <alignment horizontal="right"/>
    </xf>
    <xf numFmtId="0" fontId="27" fillId="0" borderId="54" xfId="0" applyFont="1" applyBorder="1" applyAlignment="1">
      <alignment horizontal="center"/>
    </xf>
    <xf numFmtId="43" fontId="27" fillId="0" borderId="11" xfId="44" applyFont="1" applyBorder="1"/>
    <xf numFmtId="43" fontId="27" fillId="0" borderId="0" xfId="44" applyFont="1"/>
    <xf numFmtId="4" fontId="37" fillId="34" borderId="10" xfId="0" applyNumberFormat="1" applyFont="1" applyFill="1" applyBorder="1" applyAlignment="1">
      <alignment horizontal="center" vertical="center" wrapText="1"/>
    </xf>
    <xf numFmtId="0" fontId="21" fillId="44" borderId="43" xfId="0" applyFont="1" applyFill="1" applyBorder="1" applyAlignment="1">
      <alignment horizontal="center"/>
    </xf>
    <xf numFmtId="0" fontId="21" fillId="44" borderId="43" xfId="0" applyFont="1" applyFill="1" applyBorder="1" applyAlignment="1">
      <alignment horizontal="left" indent="1"/>
    </xf>
    <xf numFmtId="164" fontId="21" fillId="44" borderId="43" xfId="0" applyNumberFormat="1" applyFont="1" applyFill="1" applyBorder="1"/>
    <xf numFmtId="164" fontId="20" fillId="44" borderId="28" xfId="0" applyNumberFormat="1" applyFont="1" applyFill="1" applyBorder="1"/>
    <xf numFmtId="0" fontId="21" fillId="44" borderId="11" xfId="0" applyFont="1" applyFill="1" applyBorder="1" applyAlignment="1">
      <alignment horizontal="center"/>
    </xf>
    <xf numFmtId="0" fontId="21" fillId="44" borderId="11" xfId="0" applyFont="1" applyFill="1" applyBorder="1" applyAlignment="1">
      <alignment horizontal="left" indent="1"/>
    </xf>
    <xf numFmtId="164" fontId="21" fillId="44" borderId="11" xfId="0" applyNumberFormat="1" applyFont="1" applyFill="1" applyBorder="1"/>
    <xf numFmtId="164" fontId="20" fillId="44" borderId="11" xfId="0" applyNumberFormat="1" applyFont="1" applyFill="1" applyBorder="1"/>
    <xf numFmtId="0" fontId="34" fillId="44" borderId="11" xfId="0" applyFont="1" applyFill="1" applyBorder="1" applyAlignment="1">
      <alignment horizontal="center"/>
    </xf>
    <xf numFmtId="0" fontId="34" fillId="44" borderId="11" xfId="0" applyFont="1" applyFill="1" applyBorder="1" applyAlignment="1">
      <alignment horizontal="left" indent="1"/>
    </xf>
    <xf numFmtId="164" fontId="34" fillId="44" borderId="11" xfId="0" applyNumberFormat="1" applyFont="1" applyFill="1" applyBorder="1"/>
    <xf numFmtId="0" fontId="18" fillId="0" borderId="28" xfId="42" applyFont="1" applyBorder="1" applyAlignment="1">
      <alignment horizontal="center" vertical="center"/>
    </xf>
    <xf numFmtId="0" fontId="18" fillId="0" borderId="29" xfId="42" applyFont="1" applyBorder="1" applyAlignment="1">
      <alignment horizontal="center" vertical="center"/>
    </xf>
    <xf numFmtId="0" fontId="20" fillId="0" borderId="0" xfId="0" applyFont="1" applyAlignment="1">
      <alignment horizontal="center" wrapText="1"/>
    </xf>
    <xf numFmtId="0" fontId="33" fillId="0" borderId="0" xfId="0" applyFont="1"/>
    <xf numFmtId="4" fontId="33" fillId="0" borderId="0" xfId="0" applyNumberFormat="1" applyFont="1"/>
    <xf numFmtId="4" fontId="33" fillId="0" borderId="0" xfId="0" applyNumberFormat="1" applyFont="1" applyAlignment="1">
      <alignment horizontal="right"/>
    </xf>
    <xf numFmtId="0" fontId="33" fillId="0" borderId="0" xfId="0" applyFont="1" applyAlignment="1">
      <alignment horizontal="left"/>
    </xf>
    <xf numFmtId="0" fontId="38" fillId="0" borderId="0" xfId="0" applyFont="1" applyAlignment="1">
      <alignment vertical="center"/>
    </xf>
    <xf numFmtId="2" fontId="18" fillId="0" borderId="10" xfId="0" applyNumberFormat="1" applyFont="1" applyBorder="1" applyAlignment="1">
      <alignment horizontal="right"/>
    </xf>
    <xf numFmtId="0" fontId="33" fillId="0" borderId="10" xfId="0" applyFont="1" applyBorder="1" applyAlignment="1">
      <alignment horizontal="left"/>
    </xf>
    <xf numFmtId="0" fontId="33" fillId="0" borderId="0" xfId="0" quotePrefix="1" applyFont="1" applyAlignment="1">
      <alignment horizontal="left"/>
    </xf>
    <xf numFmtId="166" fontId="18" fillId="0" borderId="12" xfId="0" applyNumberFormat="1" applyFont="1" applyBorder="1"/>
    <xf numFmtId="49" fontId="18" fillId="0" borderId="11" xfId="0" applyNumberFormat="1" applyFont="1" applyBorder="1" applyAlignment="1">
      <alignment horizontal="center"/>
    </xf>
    <xf numFmtId="0" fontId="18" fillId="0" borderId="29" xfId="0" applyFont="1" applyBorder="1" applyAlignment="1">
      <alignment horizontal="center"/>
    </xf>
    <xf numFmtId="4" fontId="18" fillId="0" borderId="55" xfId="0" applyNumberFormat="1" applyFont="1" applyBorder="1" applyAlignment="1">
      <alignment horizontal="center"/>
    </xf>
    <xf numFmtId="1" fontId="18" fillId="0" borderId="56" xfId="0" applyNumberFormat="1" applyFont="1" applyBorder="1" applyAlignment="1">
      <alignment horizontal="center"/>
    </xf>
    <xf numFmtId="0" fontId="28" fillId="0" borderId="27" xfId="0" applyFont="1" applyBorder="1" applyAlignment="1">
      <alignment horizontal="left" vertical="center"/>
    </xf>
    <xf numFmtId="0" fontId="19" fillId="35" borderId="38" xfId="0" quotePrefix="1" applyFont="1" applyFill="1" applyBorder="1" applyAlignment="1">
      <alignment horizontal="center" vertical="center"/>
    </xf>
    <xf numFmtId="0" fontId="19" fillId="41" borderId="28" xfId="0" applyFont="1" applyFill="1" applyBorder="1" applyAlignment="1">
      <alignment horizontal="center"/>
    </xf>
    <xf numFmtId="0" fontId="19" fillId="41" borderId="30" xfId="0" applyFont="1" applyFill="1" applyBorder="1" applyAlignment="1">
      <alignment horizontal="center" vertical="center"/>
    </xf>
    <xf numFmtId="0" fontId="19" fillId="41" borderId="29" xfId="0" applyFont="1" applyFill="1" applyBorder="1" applyAlignment="1">
      <alignment horizontal="center" vertical="center"/>
    </xf>
    <xf numFmtId="0" fontId="19" fillId="41" borderId="30" xfId="0" quotePrefix="1" applyFont="1" applyFill="1" applyBorder="1" applyAlignment="1">
      <alignment horizontal="center" vertical="center"/>
    </xf>
    <xf numFmtId="49" fontId="18" fillId="0" borderId="0" xfId="0" applyNumberFormat="1" applyFont="1" applyAlignment="1">
      <alignment horizontal="left" vertical="top"/>
    </xf>
    <xf numFmtId="0" fontId="18" fillId="0" borderId="42" xfId="0" applyFont="1" applyBorder="1" applyAlignment="1">
      <alignment horizontal="center"/>
    </xf>
    <xf numFmtId="0" fontId="18" fillId="0" borderId="27" xfId="0" applyFont="1" applyBorder="1" applyAlignment="1">
      <alignment horizontal="center"/>
    </xf>
    <xf numFmtId="0" fontId="18" fillId="0" borderId="0" xfId="0" applyFont="1" applyAlignment="1">
      <alignment horizontal="left" vertical="center" wrapText="1"/>
    </xf>
    <xf numFmtId="0" fontId="18" fillId="0" borderId="40" xfId="0" applyFont="1" applyBorder="1"/>
    <xf numFmtId="0" fontId="18" fillId="0" borderId="39" xfId="0" applyFont="1" applyBorder="1" applyAlignment="1">
      <alignment horizontal="left" vertical="center" wrapText="1"/>
    </xf>
    <xf numFmtId="0" fontId="18" fillId="0" borderId="40" xfId="0" applyFont="1" applyBorder="1" applyAlignment="1">
      <alignment horizontal="center"/>
    </xf>
    <xf numFmtId="0" fontId="18" fillId="0" borderId="39" xfId="0" applyFont="1" applyBorder="1"/>
    <xf numFmtId="0" fontId="18" fillId="0" borderId="27" xfId="0" applyFont="1" applyBorder="1"/>
    <xf numFmtId="0" fontId="18" fillId="0" borderId="38" xfId="0" applyFont="1" applyBorder="1"/>
    <xf numFmtId="0" fontId="18" fillId="0" borderId="35" xfId="0" applyFont="1" applyBorder="1" applyAlignment="1">
      <alignment vertical="center" wrapText="1"/>
    </xf>
    <xf numFmtId="0" fontId="18" fillId="0" borderId="36" xfId="0" applyFont="1" applyBorder="1" applyAlignment="1">
      <alignment vertical="center"/>
    </xf>
    <xf numFmtId="0" fontId="21" fillId="0" borderId="36" xfId="0" applyFont="1" applyBorder="1" applyAlignment="1">
      <alignment vertical="center" wrapText="1"/>
    </xf>
    <xf numFmtId="0" fontId="21" fillId="0" borderId="37" xfId="0" applyFont="1" applyBorder="1" applyAlignment="1">
      <alignment vertical="center" wrapText="1"/>
    </xf>
    <xf numFmtId="0" fontId="19" fillId="0" borderId="0" xfId="0" applyFont="1" applyAlignment="1">
      <alignment horizontal="left"/>
    </xf>
    <xf numFmtId="1" fontId="18" fillId="0" borderId="52" xfId="0" applyNumberFormat="1" applyFont="1" applyBorder="1" applyAlignment="1">
      <alignment horizontal="left"/>
    </xf>
    <xf numFmtId="1" fontId="18" fillId="0" borderId="50" xfId="0" applyNumberFormat="1" applyFont="1" applyBorder="1" applyAlignment="1">
      <alignment horizontal="left"/>
    </xf>
    <xf numFmtId="4" fontId="18" fillId="0" borderId="41" xfId="0" applyNumberFormat="1" applyFont="1" applyBorder="1"/>
    <xf numFmtId="0" fontId="18" fillId="0" borderId="41" xfId="0" applyFont="1" applyBorder="1"/>
    <xf numFmtId="0" fontId="21" fillId="0" borderId="0" xfId="0" applyFont="1"/>
    <xf numFmtId="0" fontId="43" fillId="0" borderId="0" xfId="0" quotePrefix="1" applyFont="1"/>
    <xf numFmtId="1" fontId="18" fillId="0" borderId="57" xfId="0" applyNumberFormat="1" applyFont="1" applyBorder="1" applyAlignment="1">
      <alignment horizontal="center"/>
    </xf>
    <xf numFmtId="43" fontId="18" fillId="0" borderId="41" xfId="44" applyFont="1" applyBorder="1"/>
    <xf numFmtId="0" fontId="41" fillId="0" borderId="0" xfId="0" quotePrefix="1" applyFont="1" applyAlignment="1">
      <alignment horizontal="left"/>
    </xf>
    <xf numFmtId="0" fontId="18" fillId="0" borderId="28" xfId="0" applyFont="1" applyBorder="1" applyAlignment="1">
      <alignment vertical="center"/>
    </xf>
    <xf numFmtId="17" fontId="18" fillId="0" borderId="11" xfId="0" applyNumberFormat="1" applyFont="1" applyBorder="1" applyAlignment="1">
      <alignment horizontal="center"/>
    </xf>
    <xf numFmtId="0" fontId="18" fillId="0" borderId="43" xfId="0" applyFont="1" applyBorder="1"/>
    <xf numFmtId="0" fontId="19" fillId="0" borderId="36" xfId="0" applyFont="1" applyBorder="1" applyAlignment="1">
      <alignment horizontal="center"/>
    </xf>
    <xf numFmtId="0" fontId="19" fillId="0" borderId="0" xfId="0" quotePrefix="1" applyFont="1" applyAlignment="1">
      <alignment horizontal="left"/>
    </xf>
    <xf numFmtId="4" fontId="19" fillId="0" borderId="36" xfId="0" applyNumberFormat="1" applyFont="1" applyBorder="1"/>
    <xf numFmtId="3" fontId="19" fillId="0" borderId="36" xfId="0" applyNumberFormat="1" applyFont="1" applyBorder="1"/>
    <xf numFmtId="0" fontId="18" fillId="0" borderId="36" xfId="0" applyFont="1" applyBorder="1"/>
    <xf numFmtId="0" fontId="18" fillId="0" borderId="29" xfId="0" applyFont="1" applyBorder="1" applyAlignment="1">
      <alignment horizontal="left"/>
    </xf>
    <xf numFmtId="165" fontId="18" fillId="0" borderId="29" xfId="0" applyNumberFormat="1" applyFont="1" applyBorder="1" applyAlignment="1">
      <alignment horizontal="center"/>
    </xf>
    <xf numFmtId="4" fontId="18" fillId="0" borderId="29" xfId="0" applyNumberFormat="1" applyFont="1" applyBorder="1" applyAlignment="1">
      <alignment horizontal="center"/>
    </xf>
    <xf numFmtId="4" fontId="18" fillId="0" borderId="29" xfId="0" applyNumberFormat="1" applyFont="1" applyBorder="1"/>
    <xf numFmtId="4" fontId="32" fillId="0" borderId="29" xfId="0" applyNumberFormat="1" applyFont="1" applyBorder="1" applyAlignment="1">
      <alignment horizontal="center"/>
    </xf>
    <xf numFmtId="4" fontId="18" fillId="0" borderId="40" xfId="0" applyNumberFormat="1" applyFont="1" applyBorder="1" applyAlignment="1">
      <alignment horizontal="center"/>
    </xf>
    <xf numFmtId="1" fontId="18" fillId="0" borderId="58" xfId="0" applyNumberFormat="1" applyFont="1" applyBorder="1" applyAlignment="1">
      <alignment horizontal="center"/>
    </xf>
    <xf numFmtId="4" fontId="19" fillId="0" borderId="0" xfId="0" applyNumberFormat="1" applyFont="1"/>
    <xf numFmtId="3" fontId="19" fillId="0" borderId="0" xfId="0" applyNumberFormat="1" applyFont="1"/>
    <xf numFmtId="1" fontId="18" fillId="0" borderId="0" xfId="0" applyNumberFormat="1" applyFont="1"/>
    <xf numFmtId="0" fontId="28" fillId="0" borderId="0" xfId="0" applyFont="1" applyAlignment="1">
      <alignment horizontal="left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9" fillId="0" borderId="28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8" fillId="0" borderId="31" xfId="0" applyFont="1" applyBorder="1" applyAlignment="1">
      <alignment horizontal="right"/>
    </xf>
    <xf numFmtId="0" fontId="18" fillId="0" borderId="32" xfId="0" applyFont="1" applyBorder="1" applyAlignment="1">
      <alignment horizontal="right"/>
    </xf>
    <xf numFmtId="0" fontId="18" fillId="0" borderId="33" xfId="0" applyFont="1" applyBorder="1" applyAlignment="1">
      <alignment horizontal="right"/>
    </xf>
    <xf numFmtId="0" fontId="23" fillId="0" borderId="0" xfId="0" applyFont="1" applyAlignment="1">
      <alignment horizontal="center"/>
    </xf>
    <xf numFmtId="0" fontId="18" fillId="0" borderId="0" xfId="0" applyFont="1" applyAlignment="1">
      <alignment horizontal="center" vertical="top"/>
    </xf>
    <xf numFmtId="0" fontId="28" fillId="0" borderId="0" xfId="0" applyFont="1" applyAlignment="1">
      <alignment horizontal="center"/>
    </xf>
    <xf numFmtId="0" fontId="19" fillId="0" borderId="14" xfId="0" applyFont="1" applyBorder="1" applyAlignment="1">
      <alignment horizontal="left" vertical="center" wrapText="1" indent="6"/>
    </xf>
    <xf numFmtId="0" fontId="19" fillId="0" borderId="15" xfId="0" applyFont="1" applyBorder="1" applyAlignment="1">
      <alignment horizontal="left" vertical="center" wrapText="1" indent="6"/>
    </xf>
    <xf numFmtId="0" fontId="19" fillId="0" borderId="16" xfId="0" applyFont="1" applyBorder="1" applyAlignment="1">
      <alignment horizontal="left" vertical="center" wrapText="1" indent="6"/>
    </xf>
    <xf numFmtId="0" fontId="19" fillId="0" borderId="17" xfId="0" applyFont="1" applyBorder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19" fillId="0" borderId="18" xfId="0" applyFont="1" applyBorder="1" applyAlignment="1">
      <alignment horizontal="left" vertical="center" wrapText="1"/>
    </xf>
    <xf numFmtId="0" fontId="19" fillId="0" borderId="19" xfId="0" applyFont="1" applyBorder="1" applyAlignment="1">
      <alignment horizontal="center" vertical="top" wrapText="1"/>
    </xf>
    <xf numFmtId="0" fontId="19" fillId="0" borderId="20" xfId="0" applyFont="1" applyBorder="1" applyAlignment="1">
      <alignment horizontal="center" vertical="top" wrapText="1"/>
    </xf>
    <xf numFmtId="0" fontId="19" fillId="0" borderId="21" xfId="0" applyFont="1" applyBorder="1" applyAlignment="1">
      <alignment horizontal="center" vertical="top" wrapText="1"/>
    </xf>
    <xf numFmtId="0" fontId="19" fillId="0" borderId="0" xfId="0" applyFont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left" vertical="center" wrapText="1"/>
    </xf>
    <xf numFmtId="0" fontId="19" fillId="0" borderId="15" xfId="0" applyFont="1" applyBorder="1" applyAlignment="1">
      <alignment horizontal="left" vertical="center" wrapText="1"/>
    </xf>
    <xf numFmtId="0" fontId="19" fillId="0" borderId="16" xfId="0" applyFont="1" applyBorder="1" applyAlignment="1">
      <alignment horizontal="left" vertical="center" wrapText="1"/>
    </xf>
    <xf numFmtId="0" fontId="19" fillId="0" borderId="19" xfId="0" applyFont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27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/>
    </xf>
    <xf numFmtId="0" fontId="19" fillId="0" borderId="32" xfId="0" applyFont="1" applyBorder="1" applyAlignment="1">
      <alignment horizontal="center"/>
    </xf>
    <xf numFmtId="0" fontId="19" fillId="0" borderId="33" xfId="0" applyFont="1" applyBorder="1" applyAlignment="1">
      <alignment horizontal="center"/>
    </xf>
    <xf numFmtId="0" fontId="19" fillId="37" borderId="28" xfId="0" applyFont="1" applyFill="1" applyBorder="1" applyAlignment="1">
      <alignment horizontal="center" vertical="center" wrapText="1"/>
    </xf>
    <xf numFmtId="0" fontId="19" fillId="37" borderId="30" xfId="0" applyFont="1" applyFill="1" applyBorder="1" applyAlignment="1">
      <alignment horizontal="center" vertical="center" wrapText="1"/>
    </xf>
    <xf numFmtId="0" fontId="19" fillId="39" borderId="28" xfId="0" applyFont="1" applyFill="1" applyBorder="1" applyAlignment="1">
      <alignment horizontal="center" vertical="center"/>
    </xf>
    <xf numFmtId="0" fontId="19" fillId="39" borderId="30" xfId="0" applyFont="1" applyFill="1" applyBorder="1" applyAlignment="1">
      <alignment horizontal="center" vertical="center"/>
    </xf>
    <xf numFmtId="0" fontId="19" fillId="38" borderId="28" xfId="0" applyFont="1" applyFill="1" applyBorder="1" applyAlignment="1">
      <alignment horizontal="center" vertical="center"/>
    </xf>
    <xf numFmtId="0" fontId="19" fillId="38" borderId="30" xfId="0" applyFont="1" applyFill="1" applyBorder="1" applyAlignment="1">
      <alignment horizontal="center" vertical="center"/>
    </xf>
    <xf numFmtId="0" fontId="19" fillId="0" borderId="35" xfId="0" applyFont="1" applyBorder="1" applyAlignment="1">
      <alignment horizontal="center"/>
    </xf>
    <xf numFmtId="0" fontId="19" fillId="0" borderId="37" xfId="0" applyFont="1" applyBorder="1" applyAlignment="1">
      <alignment horizontal="center"/>
    </xf>
    <xf numFmtId="0" fontId="18" fillId="0" borderId="36" xfId="0" applyFont="1" applyBorder="1" applyAlignment="1">
      <alignment horizontal="center"/>
    </xf>
    <xf numFmtId="0" fontId="19" fillId="37" borderId="28" xfId="0" applyFont="1" applyFill="1" applyBorder="1" applyAlignment="1">
      <alignment horizontal="center" vertical="center"/>
    </xf>
    <xf numFmtId="0" fontId="19" fillId="37" borderId="30" xfId="0" applyFont="1" applyFill="1" applyBorder="1" applyAlignment="1">
      <alignment horizontal="center" vertical="center"/>
    </xf>
    <xf numFmtId="0" fontId="19" fillId="37" borderId="31" xfId="0" applyFont="1" applyFill="1" applyBorder="1" applyAlignment="1">
      <alignment horizontal="center"/>
    </xf>
    <xf numFmtId="0" fontId="19" fillId="37" borderId="32" xfId="0" applyFont="1" applyFill="1" applyBorder="1" applyAlignment="1">
      <alignment horizontal="center"/>
    </xf>
    <xf numFmtId="0" fontId="19" fillId="37" borderId="33" xfId="0" applyFont="1" applyFill="1" applyBorder="1" applyAlignment="1">
      <alignment horizontal="center"/>
    </xf>
    <xf numFmtId="0" fontId="19" fillId="39" borderId="31" xfId="0" applyFont="1" applyFill="1" applyBorder="1" applyAlignment="1">
      <alignment horizontal="center"/>
    </xf>
    <xf numFmtId="0" fontId="19" fillId="39" borderId="32" xfId="0" applyFont="1" applyFill="1" applyBorder="1" applyAlignment="1">
      <alignment horizontal="center"/>
    </xf>
    <xf numFmtId="0" fontId="19" fillId="39" borderId="33" xfId="0" applyFont="1" applyFill="1" applyBorder="1" applyAlignment="1">
      <alignment horizontal="center"/>
    </xf>
    <xf numFmtId="0" fontId="26" fillId="39" borderId="10" xfId="0" applyFont="1" applyFill="1" applyBorder="1" applyAlignment="1">
      <alignment horizontal="center" vertical="center"/>
    </xf>
    <xf numFmtId="0" fontId="26" fillId="35" borderId="10" xfId="0" applyFont="1" applyFill="1" applyBorder="1" applyAlignment="1">
      <alignment horizontal="center"/>
    </xf>
    <xf numFmtId="0" fontId="26" fillId="34" borderId="31" xfId="0" applyFont="1" applyFill="1" applyBorder="1" applyAlignment="1">
      <alignment horizontal="center"/>
    </xf>
    <xf numFmtId="0" fontId="26" fillId="34" borderId="32" xfId="0" applyFont="1" applyFill="1" applyBorder="1" applyAlignment="1">
      <alignment horizontal="center"/>
    </xf>
    <xf numFmtId="0" fontId="26" fillId="34" borderId="33" xfId="0" applyFont="1" applyFill="1" applyBorder="1" applyAlignment="1">
      <alignment horizontal="center"/>
    </xf>
    <xf numFmtId="0" fontId="26" fillId="36" borderId="28" xfId="0" applyFont="1" applyFill="1" applyBorder="1" applyAlignment="1">
      <alignment horizontal="center" vertical="center" wrapText="1"/>
    </xf>
    <xf numFmtId="0" fontId="26" fillId="36" borderId="29" xfId="0" applyFont="1" applyFill="1" applyBorder="1" applyAlignment="1">
      <alignment horizontal="center" vertical="center" wrapText="1"/>
    </xf>
    <xf numFmtId="0" fontId="26" fillId="36" borderId="30" xfId="0" applyFont="1" applyFill="1" applyBorder="1" applyAlignment="1">
      <alignment horizontal="center" vertical="center" wrapText="1"/>
    </xf>
    <xf numFmtId="0" fontId="26" fillId="42" borderId="10" xfId="0" applyFont="1" applyFill="1" applyBorder="1" applyAlignment="1">
      <alignment horizontal="center" vertical="center"/>
    </xf>
    <xf numFmtId="0" fontId="19" fillId="0" borderId="10" xfId="0" applyFont="1" applyBorder="1" applyAlignment="1">
      <alignment horizontal="center"/>
    </xf>
    <xf numFmtId="0" fontId="18" fillId="0" borderId="31" xfId="0" applyFont="1" applyBorder="1" applyAlignment="1">
      <alignment horizontal="center"/>
    </xf>
    <xf numFmtId="0" fontId="18" fillId="0" borderId="32" xfId="0" applyFont="1" applyBorder="1" applyAlignment="1">
      <alignment horizontal="center"/>
    </xf>
    <xf numFmtId="0" fontId="18" fillId="0" borderId="27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0" fontId="18" fillId="0" borderId="42" xfId="0" applyFont="1" applyBorder="1" applyAlignment="1">
      <alignment horizontal="center"/>
    </xf>
    <xf numFmtId="0" fontId="18" fillId="0" borderId="38" xfId="0" applyFont="1" applyBorder="1" applyAlignment="1">
      <alignment horizontal="center"/>
    </xf>
    <xf numFmtId="0" fontId="19" fillId="37" borderId="10" xfId="0" applyFont="1" applyFill="1" applyBorder="1" applyAlignment="1">
      <alignment horizontal="center"/>
    </xf>
    <xf numFmtId="0" fontId="19" fillId="39" borderId="10" xfId="0" applyFont="1" applyFill="1" applyBorder="1" applyAlignment="1">
      <alignment horizontal="center"/>
    </xf>
    <xf numFmtId="0" fontId="29" fillId="36" borderId="28" xfId="0" applyFont="1" applyFill="1" applyBorder="1" applyAlignment="1">
      <alignment horizontal="center" vertical="center" wrapText="1"/>
    </xf>
    <xf numFmtId="0" fontId="29" fillId="36" borderId="29" xfId="0" applyFont="1" applyFill="1" applyBorder="1" applyAlignment="1">
      <alignment horizontal="center" vertical="center" wrapText="1"/>
    </xf>
    <xf numFmtId="0" fontId="29" fillId="36" borderId="30" xfId="0" applyFont="1" applyFill="1" applyBorder="1" applyAlignment="1">
      <alignment horizontal="center" vertical="center" wrapText="1"/>
    </xf>
    <xf numFmtId="0" fontId="19" fillId="0" borderId="35" xfId="42" applyFont="1" applyBorder="1" applyAlignment="1">
      <alignment horizontal="center" vertical="center"/>
    </xf>
    <xf numFmtId="0" fontId="19" fillId="0" borderId="37" xfId="42" applyFont="1" applyBorder="1" applyAlignment="1">
      <alignment horizontal="center" vertical="center"/>
    </xf>
    <xf numFmtId="0" fontId="19" fillId="0" borderId="42" xfId="42" applyFont="1" applyBorder="1" applyAlignment="1">
      <alignment horizontal="center" vertical="center"/>
    </xf>
    <xf numFmtId="0" fontId="19" fillId="0" borderId="38" xfId="42" applyFont="1" applyBorder="1" applyAlignment="1">
      <alignment horizontal="center" vertical="center"/>
    </xf>
    <xf numFmtId="0" fontId="19" fillId="0" borderId="31" xfId="42" applyFont="1" applyBorder="1" applyAlignment="1">
      <alignment horizontal="center"/>
    </xf>
    <xf numFmtId="0" fontId="19" fillId="0" borderId="32" xfId="42" applyFont="1" applyBorder="1" applyAlignment="1">
      <alignment horizontal="center"/>
    </xf>
    <xf numFmtId="0" fontId="19" fillId="0" borderId="33" xfId="42" applyFont="1" applyBorder="1" applyAlignment="1">
      <alignment horizontal="center"/>
    </xf>
    <xf numFmtId="0" fontId="19" fillId="0" borderId="40" xfId="42" applyFont="1" applyBorder="1" applyAlignment="1">
      <alignment horizontal="center" vertical="center"/>
    </xf>
    <xf numFmtId="0" fontId="19" fillId="0" borderId="39" xfId="42" applyFont="1" applyBorder="1" applyAlignment="1">
      <alignment horizontal="center" vertical="center"/>
    </xf>
    <xf numFmtId="0" fontId="19" fillId="0" borderId="10" xfId="42" applyFont="1" applyBorder="1" applyAlignment="1">
      <alignment horizontal="center"/>
    </xf>
    <xf numFmtId="0" fontId="19" fillId="0" borderId="28" xfId="42" applyFont="1" applyBorder="1" applyAlignment="1">
      <alignment horizontal="center" vertical="center" wrapText="1"/>
    </xf>
    <xf numFmtId="0" fontId="19" fillId="0" borderId="30" xfId="42" applyFont="1" applyBorder="1" applyAlignment="1">
      <alignment horizontal="center" vertical="center" wrapText="1"/>
    </xf>
    <xf numFmtId="0" fontId="19" fillId="0" borderId="0" xfId="42" applyFont="1" applyAlignment="1">
      <alignment horizontal="left"/>
    </xf>
    <xf numFmtId="0" fontId="18" fillId="0" borderId="28" xfId="42" applyFont="1" applyBorder="1" applyAlignment="1">
      <alignment horizontal="center" vertical="center" wrapText="1"/>
    </xf>
    <xf numFmtId="0" fontId="18" fillId="0" borderId="30" xfId="42" applyFont="1" applyBorder="1" applyAlignment="1">
      <alignment horizontal="center" vertical="center" wrapText="1"/>
    </xf>
    <xf numFmtId="0" fontId="19" fillId="0" borderId="42" xfId="0" applyFont="1" applyBorder="1" applyAlignment="1">
      <alignment horizontal="center"/>
    </xf>
    <xf numFmtId="0" fontId="19" fillId="0" borderId="27" xfId="0" applyFont="1" applyBorder="1" applyAlignment="1">
      <alignment horizontal="center"/>
    </xf>
    <xf numFmtId="0" fontId="19" fillId="0" borderId="38" xfId="0" applyFont="1" applyBorder="1" applyAlignment="1">
      <alignment horizontal="center"/>
    </xf>
    <xf numFmtId="0" fontId="19" fillId="0" borderId="40" xfId="0" applyFont="1" applyBorder="1" applyAlignment="1">
      <alignment horizontal="center"/>
    </xf>
    <xf numFmtId="0" fontId="19" fillId="0" borderId="39" xfId="0" applyFont="1" applyBorder="1" applyAlignment="1">
      <alignment horizontal="center"/>
    </xf>
    <xf numFmtId="0" fontId="19" fillId="0" borderId="36" xfId="0" applyFont="1" applyBorder="1" applyAlignment="1">
      <alignment horizontal="center"/>
    </xf>
    <xf numFmtId="0" fontId="19" fillId="0" borderId="28" xfId="0" applyFont="1" applyBorder="1" applyAlignment="1">
      <alignment horizontal="center"/>
    </xf>
    <xf numFmtId="0" fontId="19" fillId="43" borderId="35" xfId="0" applyFont="1" applyFill="1" applyBorder="1" applyAlignment="1">
      <alignment horizontal="center" vertical="center"/>
    </xf>
    <xf numFmtId="0" fontId="19" fillId="43" borderId="36" xfId="0" applyFont="1" applyFill="1" applyBorder="1" applyAlignment="1">
      <alignment horizontal="center" vertical="center"/>
    </xf>
    <xf numFmtId="0" fontId="19" fillId="43" borderId="37" xfId="0" applyFont="1" applyFill="1" applyBorder="1" applyAlignment="1">
      <alignment horizontal="center" vertical="center"/>
    </xf>
    <xf numFmtId="0" fontId="19" fillId="43" borderId="42" xfId="0" applyFont="1" applyFill="1" applyBorder="1" applyAlignment="1">
      <alignment horizontal="center" vertical="center"/>
    </xf>
    <xf numFmtId="0" fontId="19" fillId="43" borderId="27" xfId="0" applyFont="1" applyFill="1" applyBorder="1" applyAlignment="1">
      <alignment horizontal="center" vertical="center"/>
    </xf>
    <xf numFmtId="0" fontId="19" fillId="43" borderId="38" xfId="0" applyFont="1" applyFill="1" applyBorder="1" applyAlignment="1">
      <alignment horizontal="center" vertical="center"/>
    </xf>
    <xf numFmtId="0" fontId="19" fillId="33" borderId="37" xfId="0" applyFont="1" applyFill="1" applyBorder="1" applyAlignment="1">
      <alignment horizontal="center" vertical="center" wrapText="1"/>
    </xf>
    <xf numFmtId="0" fontId="19" fillId="33" borderId="39" xfId="0" applyFont="1" applyFill="1" applyBorder="1" applyAlignment="1">
      <alignment horizontal="center" vertical="center" wrapText="1"/>
    </xf>
    <xf numFmtId="0" fontId="19" fillId="33" borderId="38" xfId="0" applyFont="1" applyFill="1" applyBorder="1" applyAlignment="1">
      <alignment horizontal="center" vertical="center" wrapText="1"/>
    </xf>
    <xf numFmtId="0" fontId="19" fillId="35" borderId="28" xfId="0" applyFont="1" applyFill="1" applyBorder="1" applyAlignment="1">
      <alignment horizontal="center" vertical="center"/>
    </xf>
    <xf numFmtId="0" fontId="19" fillId="35" borderId="30" xfId="0" applyFont="1" applyFill="1" applyBorder="1" applyAlignment="1">
      <alignment horizontal="center" vertical="center"/>
    </xf>
    <xf numFmtId="0" fontId="20" fillId="0" borderId="35" xfId="0" applyFont="1" applyBorder="1" applyAlignment="1">
      <alignment horizontal="center" vertical="center"/>
    </xf>
    <xf numFmtId="0" fontId="20" fillId="0" borderId="36" xfId="0" applyFont="1" applyBorder="1" applyAlignment="1">
      <alignment horizontal="center" vertical="center"/>
    </xf>
    <xf numFmtId="0" fontId="20" fillId="0" borderId="37" xfId="0" applyFont="1" applyBorder="1" applyAlignment="1">
      <alignment horizontal="center" vertical="center"/>
    </xf>
    <xf numFmtId="0" fontId="19" fillId="0" borderId="42" xfId="0" applyFont="1" applyBorder="1" applyAlignment="1">
      <alignment horizontal="center" vertical="center"/>
    </xf>
    <xf numFmtId="0" fontId="19" fillId="0" borderId="38" xfId="0" applyFont="1" applyBorder="1" applyAlignment="1">
      <alignment horizontal="center" vertical="center"/>
    </xf>
    <xf numFmtId="0" fontId="19" fillId="37" borderId="35" xfId="0" applyFont="1" applyFill="1" applyBorder="1" applyAlignment="1">
      <alignment horizontal="center" vertical="center"/>
    </xf>
    <xf numFmtId="0" fontId="19" fillId="37" borderId="36" xfId="0" applyFont="1" applyFill="1" applyBorder="1" applyAlignment="1">
      <alignment horizontal="center" vertical="center"/>
    </xf>
    <xf numFmtId="0" fontId="19" fillId="37" borderId="37" xfId="0" applyFont="1" applyFill="1" applyBorder="1" applyAlignment="1">
      <alignment horizontal="center" vertical="center"/>
    </xf>
    <xf numFmtId="0" fontId="19" fillId="37" borderId="42" xfId="0" applyFont="1" applyFill="1" applyBorder="1" applyAlignment="1">
      <alignment horizontal="center" vertical="center"/>
    </xf>
    <xf numFmtId="0" fontId="19" fillId="37" borderId="27" xfId="0" applyFont="1" applyFill="1" applyBorder="1" applyAlignment="1">
      <alignment horizontal="center" vertical="center"/>
    </xf>
    <xf numFmtId="0" fontId="19" fillId="37" borderId="38" xfId="0" applyFont="1" applyFill="1" applyBorder="1" applyAlignment="1">
      <alignment horizontal="center" vertical="center"/>
    </xf>
    <xf numFmtId="0" fontId="19" fillId="35" borderId="28" xfId="0" applyFont="1" applyFill="1" applyBorder="1" applyAlignment="1">
      <alignment horizontal="center" vertical="center" wrapText="1"/>
    </xf>
    <xf numFmtId="0" fontId="19" fillId="35" borderId="30" xfId="0" applyFont="1" applyFill="1" applyBorder="1" applyAlignment="1">
      <alignment horizontal="center" vertical="center" wrapText="1"/>
    </xf>
    <xf numFmtId="0" fontId="19" fillId="33" borderId="28" xfId="0" applyFont="1" applyFill="1" applyBorder="1" applyAlignment="1">
      <alignment horizontal="center" vertical="center"/>
    </xf>
    <xf numFmtId="0" fontId="19" fillId="33" borderId="30" xfId="0" applyFont="1" applyFill="1" applyBorder="1" applyAlignment="1">
      <alignment horizontal="center" vertical="center"/>
    </xf>
    <xf numFmtId="0" fontId="20" fillId="0" borderId="35" xfId="0" applyFont="1" applyBorder="1" applyAlignment="1">
      <alignment horizontal="center" wrapText="1"/>
    </xf>
    <xf numFmtId="0" fontId="20" fillId="0" borderId="37" xfId="0" applyFont="1" applyBorder="1" applyAlignment="1">
      <alignment horizontal="center" wrapText="1"/>
    </xf>
    <xf numFmtId="0" fontId="20" fillId="0" borderId="42" xfId="0" applyFont="1" applyBorder="1" applyAlignment="1">
      <alignment horizontal="center" wrapText="1"/>
    </xf>
    <xf numFmtId="0" fontId="20" fillId="0" borderId="38" xfId="0" applyFont="1" applyBorder="1" applyAlignment="1">
      <alignment horizontal="center" wrapText="1"/>
    </xf>
    <xf numFmtId="0" fontId="19" fillId="39" borderId="28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19" fillId="40" borderId="31" xfId="0" applyFont="1" applyFill="1" applyBorder="1" applyAlignment="1">
      <alignment horizontal="center" vertical="top"/>
    </xf>
    <xf numFmtId="0" fontId="19" fillId="40" borderId="32" xfId="0" applyFont="1" applyFill="1" applyBorder="1" applyAlignment="1">
      <alignment horizontal="center" vertical="top"/>
    </xf>
    <xf numFmtId="0" fontId="26" fillId="43" borderId="48" xfId="0" applyFont="1" applyFill="1" applyBorder="1" applyAlignment="1">
      <alignment horizontal="center"/>
    </xf>
    <xf numFmtId="0" fontId="26" fillId="43" borderId="33" xfId="0" applyFont="1" applyFill="1" applyBorder="1" applyAlignment="1">
      <alignment horizontal="center"/>
    </xf>
    <xf numFmtId="0" fontId="19" fillId="36" borderId="10" xfId="0" applyFont="1" applyFill="1" applyBorder="1" applyAlignment="1">
      <alignment horizontal="center" vertical="center" wrapText="1"/>
    </xf>
    <xf numFmtId="0" fontId="19" fillId="40" borderId="10" xfId="0" applyFont="1" applyFill="1" applyBorder="1" applyAlignment="1">
      <alignment horizontal="center" vertical="center" wrapText="1"/>
    </xf>
    <xf numFmtId="0" fontId="19" fillId="40" borderId="31" xfId="0" applyFont="1" applyFill="1" applyBorder="1" applyAlignment="1">
      <alignment horizontal="center" vertical="center" wrapText="1"/>
    </xf>
    <xf numFmtId="0" fontId="19" fillId="43" borderId="49" xfId="0" applyFont="1" applyFill="1" applyBorder="1" applyAlignment="1">
      <alignment horizontal="center" vertical="center" wrapText="1"/>
    </xf>
    <xf numFmtId="0" fontId="19" fillId="43" borderId="10" xfId="0" applyFont="1" applyFill="1" applyBorder="1" applyAlignment="1">
      <alignment horizontal="center" vertical="center" wrapText="1"/>
    </xf>
    <xf numFmtId="0" fontId="26" fillId="40" borderId="1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0" fontId="42" fillId="0" borderId="0" xfId="0" applyFont="1" applyAlignment="1">
      <alignment horizontal="left" vertical="top" wrapText="1"/>
    </xf>
    <xf numFmtId="0" fontId="18" fillId="0" borderId="31" xfId="0" applyFont="1" applyBorder="1" applyAlignment="1">
      <alignment horizontal="center" vertical="center" wrapText="1"/>
    </xf>
    <xf numFmtId="0" fontId="18" fillId="0" borderId="32" xfId="0" applyFont="1" applyBorder="1" applyAlignment="1">
      <alignment horizontal="center" vertical="center"/>
    </xf>
    <xf numFmtId="0" fontId="18" fillId="0" borderId="33" xfId="0" applyFont="1" applyBorder="1" applyAlignment="1">
      <alignment horizontal="center" vertical="center"/>
    </xf>
    <xf numFmtId="0" fontId="21" fillId="0" borderId="32" xfId="0" applyFont="1" applyBorder="1" applyAlignment="1">
      <alignment horizontal="center" vertical="center" wrapText="1"/>
    </xf>
    <xf numFmtId="0" fontId="21" fillId="0" borderId="33" xfId="0" applyFont="1" applyBorder="1" applyAlignment="1">
      <alignment horizontal="center" vertical="center" wrapText="1"/>
    </xf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4" builtinId="3"/>
    <cellStyle name="Comma 2" xfId="43" xr:uid="{00000000-0005-0000-0000-00001C000000}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7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645583</xdr:colOff>
      <xdr:row>10</xdr:row>
      <xdr:rowOff>123824</xdr:rowOff>
    </xdr:from>
    <xdr:to>
      <xdr:col>7</xdr:col>
      <xdr:colOff>800101</xdr:colOff>
      <xdr:row>13</xdr:row>
      <xdr:rowOff>19049</xdr:rowOff>
    </xdr:to>
    <xdr:sp macro="" textlink="">
      <xdr:nvSpPr>
        <xdr:cNvPr id="2" name="กล่องข้อความ 3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SpPr txBox="1"/>
      </xdr:nvSpPr>
      <xdr:spPr>
        <a:xfrm>
          <a:off x="3122083" y="2875491"/>
          <a:ext cx="3096685" cy="625475"/>
        </a:xfrm>
        <a:prstGeom prst="wedgeRoundRectCallout">
          <a:avLst>
            <a:gd name="adj1" fmla="val -20428"/>
            <a:gd name="adj2" fmla="val -74950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(1) ผลรวมยอดยกมา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ต้องตรงกับยอดยกมาในงบทดลอง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b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= BD + RA + RB</a:t>
          </a:r>
          <a:r>
            <a:rPr lang="en-US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+ 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RC </a:t>
          </a:r>
          <a:r>
            <a:rPr lang="en-US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+ 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RE + JR + S* + </a:t>
          </a:r>
          <a:r>
            <a:rPr lang="en-US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J9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0</xdr:col>
      <xdr:colOff>275167</xdr:colOff>
      <xdr:row>32</xdr:row>
      <xdr:rowOff>130970</xdr:rowOff>
    </xdr:from>
    <xdr:to>
      <xdr:col>4</xdr:col>
      <xdr:colOff>464345</xdr:colOff>
      <xdr:row>34</xdr:row>
      <xdr:rowOff>228600</xdr:rowOff>
    </xdr:to>
    <xdr:sp macro="" textlink="">
      <xdr:nvSpPr>
        <xdr:cNvPr id="3" name="กล่องข้อความ 4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/>
      </xdr:nvSpPr>
      <xdr:spPr>
        <a:xfrm>
          <a:off x="275167" y="8237803"/>
          <a:ext cx="3565261" cy="584464"/>
        </a:xfrm>
        <a:prstGeom prst="wedgeRoundRectCallout">
          <a:avLst>
            <a:gd name="adj1" fmla="val 62047"/>
            <a:gd name="adj2" fmla="val -20434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 ผลรวมรายการเคลื่อนไหวด้านเดบิต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ต้องตรงกับในงบทดลอง</a:t>
          </a:r>
          <a:r>
            <a:rPr lang="en-US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b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= BD + RA + RB</a:t>
          </a:r>
          <a:r>
            <a:rPr lang="en-US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+ 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RC </a:t>
          </a:r>
          <a:r>
            <a:rPr lang="en-US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+ 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RE + JR + S* + </a:t>
          </a:r>
          <a:r>
            <a:rPr lang="en-US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J9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8</xdr:col>
      <xdr:colOff>21167</xdr:colOff>
      <xdr:row>32</xdr:row>
      <xdr:rowOff>126206</xdr:rowOff>
    </xdr:from>
    <xdr:to>
      <xdr:col>12</xdr:col>
      <xdr:colOff>400050</xdr:colOff>
      <xdr:row>34</xdr:row>
      <xdr:rowOff>238125</xdr:rowOff>
    </xdr:to>
    <xdr:sp macro="" textlink="">
      <xdr:nvSpPr>
        <xdr:cNvPr id="4" name="กล่องข้อความ 5">
          <a:extLst>
            <a:ext uri="{FF2B5EF4-FFF2-40B4-BE49-F238E27FC236}">
              <a16:creationId xmlns:a16="http://schemas.microsoft.com/office/drawing/2014/main" id="{00000000-0008-0000-0F00-000004000000}"/>
            </a:ext>
          </a:extLst>
        </xdr:cNvPr>
        <xdr:cNvSpPr txBox="1"/>
      </xdr:nvSpPr>
      <xdr:spPr>
        <a:xfrm>
          <a:off x="6318250" y="8233039"/>
          <a:ext cx="3426883" cy="598753"/>
        </a:xfrm>
        <a:prstGeom prst="wedgeRoundRectCallout">
          <a:avLst>
            <a:gd name="adj1" fmla="val 59964"/>
            <a:gd name="adj2" fmla="val -26188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 ผลรวมรายการเคลื่อนไหวด้านเครดิต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ต้องตรงกับในงบทดลอง</a:t>
          </a:r>
          <a:r>
            <a:rPr lang="en-US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b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= R6 + R1 + R2</a:t>
          </a:r>
          <a:r>
            <a:rPr lang="en-US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+ 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R3 </a:t>
          </a:r>
          <a:r>
            <a:rPr lang="en-US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+ PP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+ JR + S*</a:t>
          </a:r>
          <a:r>
            <a:rPr lang="en-US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+ </a:t>
          </a:r>
          <a:r>
            <a:rPr lang="en-US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J9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13</xdr:col>
      <xdr:colOff>250031</xdr:colOff>
      <xdr:row>27</xdr:row>
      <xdr:rowOff>190500</xdr:rowOff>
    </xdr:from>
    <xdr:to>
      <xdr:col>15</xdr:col>
      <xdr:colOff>440531</xdr:colOff>
      <xdr:row>30</xdr:row>
      <xdr:rowOff>85044</xdr:rowOff>
    </xdr:to>
    <xdr:sp macro="" textlink="">
      <xdr:nvSpPr>
        <xdr:cNvPr id="5" name="กล่องข้อความ 6">
          <a:extLst>
            <a:ext uri="{FF2B5EF4-FFF2-40B4-BE49-F238E27FC236}">
              <a16:creationId xmlns:a16="http://schemas.microsoft.com/office/drawing/2014/main" id="{00000000-0008-0000-0F00-000005000000}"/>
            </a:ext>
          </a:extLst>
        </xdr:cNvPr>
        <xdr:cNvSpPr txBox="1"/>
      </xdr:nvSpPr>
      <xdr:spPr>
        <a:xfrm>
          <a:off x="11079956" y="6981825"/>
          <a:ext cx="1990725" cy="608919"/>
        </a:xfrm>
        <a:prstGeom prst="wedgeRoundRectCallout">
          <a:avLst>
            <a:gd name="adj1" fmla="val 43240"/>
            <a:gd name="adj2" fmla="val 94633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 ผลรวมยอดยกไป ต้องตรงกับยอดยกไปในงบทดลอง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469900</xdr:colOff>
      <xdr:row>13</xdr:row>
      <xdr:rowOff>94192</xdr:rowOff>
    </xdr:from>
    <xdr:to>
      <xdr:col>10</xdr:col>
      <xdr:colOff>442384</xdr:colOff>
      <xdr:row>15</xdr:row>
      <xdr:rowOff>57149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D6341FA-9A27-0C8B-DEF4-7A7C11AF4FDE}"/>
            </a:ext>
          </a:extLst>
        </xdr:cNvPr>
        <xdr:cNvSpPr txBox="1"/>
      </xdr:nvSpPr>
      <xdr:spPr>
        <a:xfrm>
          <a:off x="4784725" y="4970992"/>
          <a:ext cx="3039534" cy="61065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3600" b="1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  <a:sym typeface="Wingdings" panose="05000000000000000000" pitchFamily="2" charset="2"/>
            </a:rPr>
            <a:t></a:t>
          </a:r>
          <a:r>
            <a:rPr lang="en-US" sz="3600" b="1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  <a:sym typeface="Wingdings" panose="05000000000000000000" pitchFamily="2" charset="2"/>
            </a:rPr>
            <a:t> </a:t>
          </a:r>
          <a:r>
            <a:rPr lang="th-TH" sz="3600" b="1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ผ่านการประเมิน</a:t>
          </a:r>
          <a:endParaRPr lang="en-US" sz="3600" b="1">
            <a:solidFill>
              <a:srgbClr val="FF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6</xdr:col>
      <xdr:colOff>478365</xdr:colOff>
      <xdr:row>38</xdr:row>
      <xdr:rowOff>105833</xdr:rowOff>
    </xdr:from>
    <xdr:to>
      <xdr:col>11</xdr:col>
      <xdr:colOff>9523</xdr:colOff>
      <xdr:row>41</xdr:row>
      <xdr:rowOff>13758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59710057-4EF4-469E-AD00-ACAFAFB7BDC7}"/>
            </a:ext>
          </a:extLst>
        </xdr:cNvPr>
        <xdr:cNvSpPr txBox="1"/>
      </xdr:nvSpPr>
      <xdr:spPr>
        <a:xfrm>
          <a:off x="4881032" y="12297833"/>
          <a:ext cx="3055408" cy="8286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4400" b="1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  <a:sym typeface="Wingdings" panose="05000000000000000000" pitchFamily="2" charset="2"/>
            </a:rPr>
            <a:t>X</a:t>
          </a:r>
          <a:r>
            <a:rPr lang="th-TH" sz="4400" b="1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  <a:sym typeface="Wingdings" panose="05000000000000000000" pitchFamily="2" charset="2"/>
            </a:rPr>
            <a:t> </a:t>
          </a:r>
          <a:r>
            <a:rPr lang="en-US" sz="3600" b="1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  <a:sym typeface="Wingdings" panose="05000000000000000000" pitchFamily="2" charset="2"/>
            </a:rPr>
            <a:t> </a:t>
          </a:r>
          <a:r>
            <a:rPr lang="th-TH" sz="3600" b="1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  <a:sym typeface="Wingdings" panose="05000000000000000000" pitchFamily="2" charset="2"/>
            </a:rPr>
            <a:t>ไม่</a:t>
          </a:r>
          <a:r>
            <a:rPr lang="th-TH" sz="3600" b="1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ผ่านการประเมิน</a:t>
          </a:r>
          <a:endParaRPr lang="en-US" sz="3600" b="1">
            <a:solidFill>
              <a:srgbClr val="FF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7</xdr:row>
      <xdr:rowOff>76201</xdr:rowOff>
    </xdr:from>
    <xdr:to>
      <xdr:col>6</xdr:col>
      <xdr:colOff>369093</xdr:colOff>
      <xdr:row>9</xdr:row>
      <xdr:rowOff>176327</xdr:rowOff>
    </xdr:to>
    <xdr:sp macro="" textlink="">
      <xdr:nvSpPr>
        <xdr:cNvPr id="2" name="กล่องข้อความ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SpPr txBox="1"/>
      </xdr:nvSpPr>
      <xdr:spPr>
        <a:xfrm>
          <a:off x="1357313" y="2076451"/>
          <a:ext cx="3131343" cy="576376"/>
        </a:xfrm>
        <a:prstGeom prst="wedgeRoundRectCallout">
          <a:avLst>
            <a:gd name="adj1" fmla="val 58429"/>
            <a:gd name="adj2" fmla="val 56065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(1) ผลรวมยอดยกมา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ต้องตรงกับยอดยกมาในงบทดลอง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b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= RA + RB</a:t>
          </a:r>
          <a:r>
            <a:rPr lang="en-US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+ 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RC </a:t>
          </a:r>
          <a:r>
            <a:rPr lang="en-US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+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JR + JZ + S*</a:t>
          </a:r>
          <a:r>
            <a:rPr lang="en-US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+ </a:t>
          </a:r>
          <a:r>
            <a:rPr lang="en-US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J9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0</xdr:col>
      <xdr:colOff>123825</xdr:colOff>
      <xdr:row>32</xdr:row>
      <xdr:rowOff>123825</xdr:rowOff>
    </xdr:from>
    <xdr:to>
      <xdr:col>5</xdr:col>
      <xdr:colOff>488156</xdr:colOff>
      <xdr:row>34</xdr:row>
      <xdr:rowOff>198549</xdr:rowOff>
    </xdr:to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/>
      </xdr:nvSpPr>
      <xdr:spPr>
        <a:xfrm>
          <a:off x="123825" y="8101013"/>
          <a:ext cx="3721894" cy="550974"/>
        </a:xfrm>
        <a:prstGeom prst="wedgeRoundRectCallout">
          <a:avLst>
            <a:gd name="adj1" fmla="val 59977"/>
            <a:gd name="adj2" fmla="val 55518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eaLnBrk="1" fontAlgn="auto" latinLnBrk="0" hangingPunct="1"/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 ผลรวมรายการเคลื่อนไหวด้านเดบิต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ต้องตรงกับในงบทดลอง</a:t>
          </a:r>
          <a:r>
            <a:rPr lang="en-US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b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 RA + RB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+ </a:t>
          </a:r>
          <a:r>
            <a:rPr 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RC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JR + JZ + S*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J9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endParaRPr lang="th-TH" sz="1400" b="0">
            <a:effectLst/>
          </a:endParaRPr>
        </a:p>
      </xdr:txBody>
    </xdr:sp>
    <xdr:clientData/>
  </xdr:twoCellAnchor>
  <xdr:twoCellAnchor>
    <xdr:from>
      <xdr:col>9</xdr:col>
      <xdr:colOff>685800</xdr:colOff>
      <xdr:row>36</xdr:row>
      <xdr:rowOff>179916</xdr:rowOff>
    </xdr:from>
    <xdr:to>
      <xdr:col>14</xdr:col>
      <xdr:colOff>211667</xdr:colOff>
      <xdr:row>39</xdr:row>
      <xdr:rowOff>47624</xdr:rowOff>
    </xdr:to>
    <xdr:sp macro="" textlink="">
      <xdr:nvSpPr>
        <xdr:cNvPr id="4" name="กล่องข้อความ 3">
          <a:extLst>
            <a:ext uri="{FF2B5EF4-FFF2-40B4-BE49-F238E27FC236}">
              <a16:creationId xmlns:a16="http://schemas.microsoft.com/office/drawing/2014/main" id="{00000000-0008-0000-1000-000004000000}"/>
            </a:ext>
          </a:extLst>
        </xdr:cNvPr>
        <xdr:cNvSpPr txBox="1"/>
      </xdr:nvSpPr>
      <xdr:spPr>
        <a:xfrm>
          <a:off x="7572375" y="9123891"/>
          <a:ext cx="3516842" cy="601133"/>
        </a:xfrm>
        <a:prstGeom prst="wedgeRoundRectCallout">
          <a:avLst>
            <a:gd name="adj1" fmla="val 59964"/>
            <a:gd name="adj2" fmla="val -26188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 ผลรวมรายการเคลื่อนไหวด้านเครดิต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ต้องตรงกับในงบทดลอง</a:t>
          </a:r>
          <a:r>
            <a:rPr lang="en-US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b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=</a:t>
          </a:r>
          <a:r>
            <a:rPr lang="en-US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R1 + R2</a:t>
          </a:r>
          <a:r>
            <a:rPr lang="en-US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+ 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R3 </a:t>
          </a:r>
          <a:r>
            <a:rPr lang="en-US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+ 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JR + JZ +</a:t>
          </a:r>
          <a:r>
            <a:rPr lang="en-US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S* +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J9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15</xdr:col>
      <xdr:colOff>264583</xdr:colOff>
      <xdr:row>32</xdr:row>
      <xdr:rowOff>0</xdr:rowOff>
    </xdr:from>
    <xdr:to>
      <xdr:col>17</xdr:col>
      <xdr:colOff>481541</xdr:colOff>
      <xdr:row>34</xdr:row>
      <xdr:rowOff>102243</xdr:rowOff>
    </xdr:to>
    <xdr:sp macro="" textlink="">
      <xdr:nvSpPr>
        <xdr:cNvPr id="5" name="กล่องข้อความ 4">
          <a:extLst>
            <a:ext uri="{FF2B5EF4-FFF2-40B4-BE49-F238E27FC236}">
              <a16:creationId xmlns:a16="http://schemas.microsoft.com/office/drawing/2014/main" id="{00000000-0008-0000-1000-000005000000}"/>
            </a:ext>
          </a:extLst>
        </xdr:cNvPr>
        <xdr:cNvSpPr txBox="1"/>
      </xdr:nvSpPr>
      <xdr:spPr>
        <a:xfrm>
          <a:off x="11942233" y="7981950"/>
          <a:ext cx="1902883" cy="578493"/>
        </a:xfrm>
        <a:prstGeom prst="wedgeRoundRectCallout">
          <a:avLst>
            <a:gd name="adj1" fmla="val 43240"/>
            <a:gd name="adj2" fmla="val 94633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 ผลรวมยอดยกไป ต้องตรงกับยอดยกไปในงบทดลอง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185204</xdr:colOff>
      <xdr:row>8</xdr:row>
      <xdr:rowOff>38101</xdr:rowOff>
    </xdr:from>
    <xdr:to>
      <xdr:col>6</xdr:col>
      <xdr:colOff>333376</xdr:colOff>
      <xdr:row>10</xdr:row>
      <xdr:rowOff>133350</xdr:rowOff>
    </xdr:to>
    <xdr:sp macro="" textlink="">
      <xdr:nvSpPr>
        <xdr:cNvPr id="2" name="กล่องข้อความ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SpPr txBox="1"/>
      </xdr:nvSpPr>
      <xdr:spPr>
        <a:xfrm>
          <a:off x="3157004" y="2247901"/>
          <a:ext cx="2929472" cy="571499"/>
        </a:xfrm>
        <a:prstGeom prst="wedgeRoundRectCallout">
          <a:avLst>
            <a:gd name="adj1" fmla="val -56450"/>
            <a:gd name="adj2" fmla="val 49246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(1) ผลรวมยอดยกมา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ต้องตรงกับยอดยกมาในงบทดลอง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b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= K1</a:t>
          </a:r>
          <a:r>
            <a:rPr lang="en-US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+ BE + GZ + J9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0</xdr:col>
      <xdr:colOff>45510</xdr:colOff>
      <xdr:row>29</xdr:row>
      <xdr:rowOff>158754</xdr:rowOff>
    </xdr:from>
    <xdr:to>
      <xdr:col>3</xdr:col>
      <xdr:colOff>603251</xdr:colOff>
      <xdr:row>32</xdr:row>
      <xdr:rowOff>66674</xdr:rowOff>
    </xdr:to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SpPr txBox="1"/>
      </xdr:nvSpPr>
      <xdr:spPr>
        <a:xfrm>
          <a:off x="45510" y="7535337"/>
          <a:ext cx="3330574" cy="606420"/>
        </a:xfrm>
        <a:prstGeom prst="wedgeRoundRectCallout">
          <a:avLst>
            <a:gd name="adj1" fmla="val 55350"/>
            <a:gd name="adj2" fmla="val -22139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eaLnBrk="1" fontAlgn="auto" latinLnBrk="0" hangingPunct="1"/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 ผลรวมรายการเคลื่อนไหวด้านเดบิต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ต้องตรงกับในงบทดลอง</a:t>
          </a:r>
          <a:r>
            <a:rPr lang="en-US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b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 K1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+ BE + GZ + J9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endParaRPr lang="th-TH" b="0">
            <a:effectLst/>
          </a:endParaRPr>
        </a:p>
      </xdr:txBody>
    </xdr:sp>
    <xdr:clientData/>
  </xdr:twoCellAnchor>
  <xdr:twoCellAnchor>
    <xdr:from>
      <xdr:col>6</xdr:col>
      <xdr:colOff>86783</xdr:colOff>
      <xdr:row>29</xdr:row>
      <xdr:rowOff>57151</xdr:rowOff>
    </xdr:from>
    <xdr:to>
      <xdr:col>8</xdr:col>
      <xdr:colOff>666750</xdr:colOff>
      <xdr:row>32</xdr:row>
      <xdr:rowOff>152400</xdr:rowOff>
    </xdr:to>
    <xdr:sp macro="" textlink="">
      <xdr:nvSpPr>
        <xdr:cNvPr id="4" name="กล่องข้อความ 3">
          <a:extLst>
            <a:ext uri="{FF2B5EF4-FFF2-40B4-BE49-F238E27FC236}">
              <a16:creationId xmlns:a16="http://schemas.microsoft.com/office/drawing/2014/main" id="{00000000-0008-0000-1200-000004000000}"/>
            </a:ext>
          </a:extLst>
        </xdr:cNvPr>
        <xdr:cNvSpPr txBox="1"/>
      </xdr:nvSpPr>
      <xdr:spPr>
        <a:xfrm>
          <a:off x="5839883" y="7353301"/>
          <a:ext cx="3037417" cy="790574"/>
        </a:xfrm>
        <a:prstGeom prst="wedgeRoundRectCallout">
          <a:avLst>
            <a:gd name="adj1" fmla="val 55665"/>
            <a:gd name="adj2" fmla="val -29931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eaLnBrk="1" fontAlgn="auto" latinLnBrk="0" hangingPunct="1"/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 ผลรวมรายการเคลื่อนไหวด้านเครดิต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ต้องตรงกับในงบทดลอง</a:t>
          </a:r>
          <a:r>
            <a:rPr lang="en-US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b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 G1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+ BE + KZ + J9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endParaRPr lang="th-TH" b="0">
            <a:effectLst/>
          </a:endParaRPr>
        </a:p>
      </xdr:txBody>
    </xdr:sp>
    <xdr:clientData/>
  </xdr:twoCellAnchor>
  <xdr:twoCellAnchor>
    <xdr:from>
      <xdr:col>9</xdr:col>
      <xdr:colOff>444500</xdr:colOff>
      <xdr:row>24</xdr:row>
      <xdr:rowOff>190501</xdr:rowOff>
    </xdr:from>
    <xdr:to>
      <xdr:col>11</xdr:col>
      <xdr:colOff>365125</xdr:colOff>
      <xdr:row>27</xdr:row>
      <xdr:rowOff>70494</xdr:rowOff>
    </xdr:to>
    <xdr:sp macro="" textlink="">
      <xdr:nvSpPr>
        <xdr:cNvPr id="5" name="กล่องข้อความ 4">
          <a:extLst>
            <a:ext uri="{FF2B5EF4-FFF2-40B4-BE49-F238E27FC236}">
              <a16:creationId xmlns:a16="http://schemas.microsoft.com/office/drawing/2014/main" id="{00000000-0008-0000-1200-000005000000}"/>
            </a:ext>
          </a:extLst>
        </xdr:cNvPr>
        <xdr:cNvSpPr txBox="1"/>
      </xdr:nvSpPr>
      <xdr:spPr>
        <a:xfrm>
          <a:off x="9617075" y="6286501"/>
          <a:ext cx="1797050" cy="594368"/>
        </a:xfrm>
        <a:prstGeom prst="wedgeRoundRectCallout">
          <a:avLst>
            <a:gd name="adj1" fmla="val 43240"/>
            <a:gd name="adj2" fmla="val 94633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 ผลรวมยอดยกไป ต้องตรงกับยอดยกไปในงบทดลอง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63499</xdr:colOff>
      <xdr:row>7</xdr:row>
      <xdr:rowOff>38100</xdr:rowOff>
    </xdr:from>
    <xdr:to>
      <xdr:col>6</xdr:col>
      <xdr:colOff>465666</xdr:colOff>
      <xdr:row>9</xdr:row>
      <xdr:rowOff>155159</xdr:rowOff>
    </xdr:to>
    <xdr:sp macro="" textlink="">
      <xdr:nvSpPr>
        <xdr:cNvPr id="2" name="กล่องข้อความ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SpPr txBox="1"/>
      </xdr:nvSpPr>
      <xdr:spPr>
        <a:xfrm>
          <a:off x="2836332" y="2017183"/>
          <a:ext cx="3100917" cy="603893"/>
        </a:xfrm>
        <a:prstGeom prst="wedgeRoundRectCallout">
          <a:avLst>
            <a:gd name="adj1" fmla="val -56450"/>
            <a:gd name="adj2" fmla="val 49246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(1) ผลรวมยอดยกมา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ต้องตรงกับยอดยกมาในงบทดลอง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b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= K1</a:t>
          </a:r>
          <a:r>
            <a:rPr lang="en-US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+ GZ + BE + J9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0</xdr:col>
      <xdr:colOff>74083</xdr:colOff>
      <xdr:row>28</xdr:row>
      <xdr:rowOff>200025</xdr:rowOff>
    </xdr:from>
    <xdr:to>
      <xdr:col>3</xdr:col>
      <xdr:colOff>666750</xdr:colOff>
      <xdr:row>31</xdr:row>
      <xdr:rowOff>80019</xdr:rowOff>
    </xdr:to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00000000-0008-0000-1300-000003000000}"/>
            </a:ext>
          </a:extLst>
        </xdr:cNvPr>
        <xdr:cNvSpPr txBox="1"/>
      </xdr:nvSpPr>
      <xdr:spPr>
        <a:xfrm>
          <a:off x="74083" y="7290858"/>
          <a:ext cx="3365500" cy="610244"/>
        </a:xfrm>
        <a:prstGeom prst="wedgeRoundRectCallout">
          <a:avLst>
            <a:gd name="adj1" fmla="val 56406"/>
            <a:gd name="adj2" fmla="val -33056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eaLnBrk="1" fontAlgn="auto" latinLnBrk="0" hangingPunct="1"/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 ผลรวมรายการเคลื่อนไหวด้านเดบิต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ต้องตรงกับในงบทดลอง</a:t>
          </a:r>
          <a:r>
            <a:rPr lang="en-US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b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 K1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+ GZ + BE + J9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endParaRPr lang="en-US" b="0">
            <a:effectLst/>
          </a:endParaRPr>
        </a:p>
      </xdr:txBody>
    </xdr:sp>
    <xdr:clientData/>
  </xdr:twoCellAnchor>
  <xdr:twoCellAnchor>
    <xdr:from>
      <xdr:col>6</xdr:col>
      <xdr:colOff>243417</xdr:colOff>
      <xdr:row>28</xdr:row>
      <xdr:rowOff>148165</xdr:rowOff>
    </xdr:from>
    <xdr:to>
      <xdr:col>8</xdr:col>
      <xdr:colOff>433916</xdr:colOff>
      <xdr:row>31</xdr:row>
      <xdr:rowOff>211666</xdr:rowOff>
    </xdr:to>
    <xdr:sp macro="" textlink="">
      <xdr:nvSpPr>
        <xdr:cNvPr id="4" name="กล่องข้อความ 3">
          <a:extLst>
            <a:ext uri="{FF2B5EF4-FFF2-40B4-BE49-F238E27FC236}">
              <a16:creationId xmlns:a16="http://schemas.microsoft.com/office/drawing/2014/main" id="{00000000-0008-0000-1300-000004000000}"/>
            </a:ext>
          </a:extLst>
        </xdr:cNvPr>
        <xdr:cNvSpPr txBox="1"/>
      </xdr:nvSpPr>
      <xdr:spPr>
        <a:xfrm>
          <a:off x="6101292" y="7149040"/>
          <a:ext cx="2657474" cy="796926"/>
        </a:xfrm>
        <a:prstGeom prst="wedgeRoundRectCallout">
          <a:avLst>
            <a:gd name="adj1" fmla="val 63078"/>
            <a:gd name="adj2" fmla="val -21560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eaLnBrk="1" fontAlgn="auto" latinLnBrk="0" hangingPunct="1"/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 ผลรวมรายการเคลื่อนไหวด้านเครดิต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ต้องตรงกับในงบทดลอง</a:t>
          </a:r>
          <a:r>
            <a:rPr lang="en-US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b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 G1 + BE +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KZ + J9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endParaRPr lang="th-TH" b="0">
            <a:effectLst/>
          </a:endParaRPr>
        </a:p>
      </xdr:txBody>
    </xdr:sp>
    <xdr:clientData/>
  </xdr:twoCellAnchor>
  <xdr:twoCellAnchor>
    <xdr:from>
      <xdr:col>9</xdr:col>
      <xdr:colOff>624417</xdr:colOff>
      <xdr:row>23</xdr:row>
      <xdr:rowOff>200026</xdr:rowOff>
    </xdr:from>
    <xdr:to>
      <xdr:col>11</xdr:col>
      <xdr:colOff>513292</xdr:colOff>
      <xdr:row>26</xdr:row>
      <xdr:rowOff>91661</xdr:rowOff>
    </xdr:to>
    <xdr:sp macro="" textlink="">
      <xdr:nvSpPr>
        <xdr:cNvPr id="5" name="กล่องข้อความ 4">
          <a:extLst>
            <a:ext uri="{FF2B5EF4-FFF2-40B4-BE49-F238E27FC236}">
              <a16:creationId xmlns:a16="http://schemas.microsoft.com/office/drawing/2014/main" id="{00000000-0008-0000-1300-000005000000}"/>
            </a:ext>
          </a:extLst>
        </xdr:cNvPr>
        <xdr:cNvSpPr txBox="1"/>
      </xdr:nvSpPr>
      <xdr:spPr>
        <a:xfrm>
          <a:off x="9911292" y="6000751"/>
          <a:ext cx="1812925" cy="606010"/>
        </a:xfrm>
        <a:prstGeom prst="wedgeRoundRectCallout">
          <a:avLst>
            <a:gd name="adj1" fmla="val 43240"/>
            <a:gd name="adj2" fmla="val 94633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 ผลรวมยอดยกไป ต้องตรงกับยอดยกไปในงบทดลอง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133350</xdr:colOff>
      <xdr:row>6</xdr:row>
      <xdr:rowOff>447675</xdr:rowOff>
    </xdr:from>
    <xdr:to>
      <xdr:col>6</xdr:col>
      <xdr:colOff>95250</xdr:colOff>
      <xdr:row>9</xdr:row>
      <xdr:rowOff>76200</xdr:rowOff>
    </xdr:to>
    <xdr:sp macro="" textlink="">
      <xdr:nvSpPr>
        <xdr:cNvPr id="2" name="กล่องข้อความ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SpPr txBox="1"/>
      </xdr:nvSpPr>
      <xdr:spPr>
        <a:xfrm>
          <a:off x="3105150" y="1866900"/>
          <a:ext cx="2981325" cy="657225"/>
        </a:xfrm>
        <a:prstGeom prst="wedgeRoundRectCallout">
          <a:avLst>
            <a:gd name="adj1" fmla="val -56450"/>
            <a:gd name="adj2" fmla="val 49246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(1) ผลรวมยอดยกมา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ต้องตรงกับยอดยกมาในงบทดลอง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b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= PY</a:t>
          </a:r>
          <a:r>
            <a:rPr lang="en-US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+ JR + PZ + J9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0</xdr:col>
      <xdr:colOff>57151</xdr:colOff>
      <xdr:row>25</xdr:row>
      <xdr:rowOff>0</xdr:rowOff>
    </xdr:from>
    <xdr:to>
      <xdr:col>3</xdr:col>
      <xdr:colOff>624419</xdr:colOff>
      <xdr:row>27</xdr:row>
      <xdr:rowOff>85725</xdr:rowOff>
    </xdr:to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00000000-0008-0000-1500-000003000000}"/>
            </a:ext>
          </a:extLst>
        </xdr:cNvPr>
        <xdr:cNvSpPr txBox="1"/>
      </xdr:nvSpPr>
      <xdr:spPr>
        <a:xfrm>
          <a:off x="57151" y="6296025"/>
          <a:ext cx="3329518" cy="571500"/>
        </a:xfrm>
        <a:prstGeom prst="wedgeRoundRectCallout">
          <a:avLst>
            <a:gd name="adj1" fmla="val 54224"/>
            <a:gd name="adj2" fmla="val -27082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eaLnBrk="1" fontAlgn="auto" latinLnBrk="0" hangingPunct="1"/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 ผลรวมรายการเคลื่อนไหวด้านเดบิต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ต้องตรงกับในงบทดลอง</a:t>
          </a:r>
          <a:r>
            <a:rPr lang="en-US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b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 PY + JR+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PZ + J9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endParaRPr lang="th-TH" b="0">
            <a:effectLst/>
          </a:endParaRPr>
        </a:p>
      </xdr:txBody>
    </xdr:sp>
    <xdr:clientData/>
  </xdr:twoCellAnchor>
  <xdr:twoCellAnchor>
    <xdr:from>
      <xdr:col>6</xdr:col>
      <xdr:colOff>85725</xdr:colOff>
      <xdr:row>24</xdr:row>
      <xdr:rowOff>47625</xdr:rowOff>
    </xdr:from>
    <xdr:to>
      <xdr:col>7</xdr:col>
      <xdr:colOff>676275</xdr:colOff>
      <xdr:row>27</xdr:row>
      <xdr:rowOff>95250</xdr:rowOff>
    </xdr:to>
    <xdr:sp macro="" textlink="">
      <xdr:nvSpPr>
        <xdr:cNvPr id="4" name="กล่องข้อความ 3">
          <a:extLst>
            <a:ext uri="{FF2B5EF4-FFF2-40B4-BE49-F238E27FC236}">
              <a16:creationId xmlns:a16="http://schemas.microsoft.com/office/drawing/2014/main" id="{00000000-0008-0000-1500-000004000000}"/>
            </a:ext>
          </a:extLst>
        </xdr:cNvPr>
        <xdr:cNvSpPr txBox="1"/>
      </xdr:nvSpPr>
      <xdr:spPr>
        <a:xfrm>
          <a:off x="6076950" y="6096000"/>
          <a:ext cx="2019300" cy="781050"/>
        </a:xfrm>
        <a:prstGeom prst="wedgeRoundRectCallout">
          <a:avLst>
            <a:gd name="adj1" fmla="val 58756"/>
            <a:gd name="adj2" fmla="val -30526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eaLnBrk="1" fontAlgn="auto" latinLnBrk="0" hangingPunct="1"/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 ผลรวมรายการเคลื่อนไหวด้านเครดิตต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ต้องตรงกับในงบทดลอง</a:t>
          </a:r>
          <a:r>
            <a:rPr lang="en-US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b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 PM + JR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+ J9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endParaRPr lang="th-TH" b="0">
            <a:effectLst/>
          </a:endParaRPr>
        </a:p>
      </xdr:txBody>
    </xdr:sp>
    <xdr:clientData/>
  </xdr:twoCellAnchor>
  <xdr:twoCellAnchor>
    <xdr:from>
      <xdr:col>8</xdr:col>
      <xdr:colOff>695325</xdr:colOff>
      <xdr:row>19</xdr:row>
      <xdr:rowOff>200025</xdr:rowOff>
    </xdr:from>
    <xdr:to>
      <xdr:col>10</xdr:col>
      <xdr:colOff>577850</xdr:colOff>
      <xdr:row>22</xdr:row>
      <xdr:rowOff>144577</xdr:rowOff>
    </xdr:to>
    <xdr:sp macro="" textlink="">
      <xdr:nvSpPr>
        <xdr:cNvPr id="5" name="กล่องข้อความ 4">
          <a:extLst>
            <a:ext uri="{FF2B5EF4-FFF2-40B4-BE49-F238E27FC236}">
              <a16:creationId xmlns:a16="http://schemas.microsoft.com/office/drawing/2014/main" id="{00000000-0008-0000-1500-000005000000}"/>
            </a:ext>
          </a:extLst>
        </xdr:cNvPr>
        <xdr:cNvSpPr txBox="1"/>
      </xdr:nvSpPr>
      <xdr:spPr>
        <a:xfrm>
          <a:off x="9172575" y="5048250"/>
          <a:ext cx="1901825" cy="658927"/>
        </a:xfrm>
        <a:prstGeom prst="wedgeRoundRectCallout">
          <a:avLst>
            <a:gd name="adj1" fmla="val 43240"/>
            <a:gd name="adj2" fmla="val 94633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 ผลรวมยอดยกไป ต้องตรงกับยอดยกไปในงบทดลอง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133351</xdr:colOff>
      <xdr:row>6</xdr:row>
      <xdr:rowOff>523875</xdr:rowOff>
    </xdr:from>
    <xdr:to>
      <xdr:col>5</xdr:col>
      <xdr:colOff>809625</xdr:colOff>
      <xdr:row>9</xdr:row>
      <xdr:rowOff>47625</xdr:rowOff>
    </xdr:to>
    <xdr:sp macro="" textlink="">
      <xdr:nvSpPr>
        <xdr:cNvPr id="2" name="กล่องข้อความ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SpPr txBox="1"/>
      </xdr:nvSpPr>
      <xdr:spPr>
        <a:xfrm>
          <a:off x="3105151" y="1943100"/>
          <a:ext cx="2600324" cy="552450"/>
        </a:xfrm>
        <a:prstGeom prst="wedgeRoundRectCallout">
          <a:avLst>
            <a:gd name="adj1" fmla="val -60296"/>
            <a:gd name="adj2" fmla="val 43413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(1) ผลรวมยอดยกมา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ต้องตรงกับยอดยกมาในงบทดลอง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= PY</a:t>
          </a:r>
          <a:r>
            <a:rPr lang="en-US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+ JR + PZ + J9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0</xdr:col>
      <xdr:colOff>19050</xdr:colOff>
      <xdr:row>19</xdr:row>
      <xdr:rowOff>200025</xdr:rowOff>
    </xdr:from>
    <xdr:to>
      <xdr:col>3</xdr:col>
      <xdr:colOff>586319</xdr:colOff>
      <xdr:row>22</xdr:row>
      <xdr:rowOff>38100</xdr:rowOff>
    </xdr:to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00000000-0008-0000-1600-000003000000}"/>
            </a:ext>
          </a:extLst>
        </xdr:cNvPr>
        <xdr:cNvSpPr txBox="1"/>
      </xdr:nvSpPr>
      <xdr:spPr>
        <a:xfrm>
          <a:off x="19050" y="5057775"/>
          <a:ext cx="3329519" cy="571500"/>
        </a:xfrm>
        <a:prstGeom prst="wedgeRoundRectCallout">
          <a:avLst>
            <a:gd name="adj1" fmla="val 54224"/>
            <a:gd name="adj2" fmla="val -27082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eaLnBrk="1" fontAlgn="auto" latinLnBrk="0" hangingPunct="1"/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 ผลรวมรายการเคลื่อนไหวด้านเดบิต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ต้องตรงกับในงบทดลอง</a:t>
          </a:r>
          <a:r>
            <a:rPr lang="en-US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b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 PY + JR+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PZ + J9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endParaRPr lang="th-TH" b="0">
            <a:effectLst/>
          </a:endParaRPr>
        </a:p>
      </xdr:txBody>
    </xdr:sp>
    <xdr:clientData/>
  </xdr:twoCellAnchor>
  <xdr:twoCellAnchor>
    <xdr:from>
      <xdr:col>6</xdr:col>
      <xdr:colOff>76200</xdr:colOff>
      <xdr:row>20</xdr:row>
      <xdr:rowOff>228600</xdr:rowOff>
    </xdr:from>
    <xdr:to>
      <xdr:col>8</xdr:col>
      <xdr:colOff>171449</xdr:colOff>
      <xdr:row>24</xdr:row>
      <xdr:rowOff>9525</xdr:rowOff>
    </xdr:to>
    <xdr:sp macro="" textlink="">
      <xdr:nvSpPr>
        <xdr:cNvPr id="4" name="กล่องข้อความ 3">
          <a:extLst>
            <a:ext uri="{FF2B5EF4-FFF2-40B4-BE49-F238E27FC236}">
              <a16:creationId xmlns:a16="http://schemas.microsoft.com/office/drawing/2014/main" id="{00000000-0008-0000-1600-000004000000}"/>
            </a:ext>
          </a:extLst>
        </xdr:cNvPr>
        <xdr:cNvSpPr txBox="1"/>
      </xdr:nvSpPr>
      <xdr:spPr>
        <a:xfrm>
          <a:off x="5524500" y="5334000"/>
          <a:ext cx="2019299" cy="781050"/>
        </a:xfrm>
        <a:prstGeom prst="wedgeRoundRectCallout">
          <a:avLst>
            <a:gd name="adj1" fmla="val 57689"/>
            <a:gd name="adj2" fmla="val -55896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eaLnBrk="1" fontAlgn="auto" latinLnBrk="0" hangingPunct="1"/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 ผลรวมรายการเคลื่อนไหวด้านเครดิต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ต้องตรงกับในงบทดลอง</a:t>
          </a:r>
          <a:r>
            <a:rPr lang="en-US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b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 PM + JR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+ J9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endParaRPr lang="th-TH" b="0">
            <a:effectLst/>
          </a:endParaRPr>
        </a:p>
      </xdr:txBody>
    </xdr:sp>
    <xdr:clientData/>
  </xdr:twoCellAnchor>
  <xdr:twoCellAnchor>
    <xdr:from>
      <xdr:col>8</xdr:col>
      <xdr:colOff>771526</xdr:colOff>
      <xdr:row>14</xdr:row>
      <xdr:rowOff>152400</xdr:rowOff>
    </xdr:from>
    <xdr:to>
      <xdr:col>10</xdr:col>
      <xdr:colOff>771526</xdr:colOff>
      <xdr:row>17</xdr:row>
      <xdr:rowOff>96950</xdr:rowOff>
    </xdr:to>
    <xdr:sp macro="" textlink="">
      <xdr:nvSpPr>
        <xdr:cNvPr id="5" name="กล่องข้อความ 4">
          <a:extLst>
            <a:ext uri="{FF2B5EF4-FFF2-40B4-BE49-F238E27FC236}">
              <a16:creationId xmlns:a16="http://schemas.microsoft.com/office/drawing/2014/main" id="{00000000-0008-0000-1600-000005000000}"/>
            </a:ext>
          </a:extLst>
        </xdr:cNvPr>
        <xdr:cNvSpPr txBox="1"/>
      </xdr:nvSpPr>
      <xdr:spPr>
        <a:xfrm>
          <a:off x="8696326" y="3810000"/>
          <a:ext cx="1924050" cy="658925"/>
        </a:xfrm>
        <a:prstGeom prst="wedgeRoundRectCallout">
          <a:avLst>
            <a:gd name="adj1" fmla="val 43240"/>
            <a:gd name="adj2" fmla="val 94633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 ผลรวมยอดยกไป ต้องตรงกับยอดยกไปในงบทดลอง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729192</xdr:colOff>
      <xdr:row>10</xdr:row>
      <xdr:rowOff>237067</xdr:rowOff>
    </xdr:from>
    <xdr:to>
      <xdr:col>11</xdr:col>
      <xdr:colOff>466725</xdr:colOff>
      <xdr:row>13</xdr:row>
      <xdr:rowOff>94305</xdr:rowOff>
    </xdr:to>
    <xdr:sp macro="" textlink="">
      <xdr:nvSpPr>
        <xdr:cNvPr id="2" name="กล่องข้อความ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SpPr txBox="1"/>
      </xdr:nvSpPr>
      <xdr:spPr>
        <a:xfrm>
          <a:off x="6025092" y="2923117"/>
          <a:ext cx="3137958" cy="571613"/>
        </a:xfrm>
        <a:prstGeom prst="wedgeRoundRectCallout">
          <a:avLst>
            <a:gd name="adj1" fmla="val 16157"/>
            <a:gd name="adj2" fmla="val 66372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(1) ผลรวมยอดยกมา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ต้องตรงกับยอดยกมาในงบทดลอง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b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= K0+K1+K2+K6+K8+KL+KM+KN</a:t>
          </a:r>
          <a:r>
            <a:rPr lang="en-US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+PZ+J9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0</xdr:col>
      <xdr:colOff>275167</xdr:colOff>
      <xdr:row>59</xdr:row>
      <xdr:rowOff>191822</xdr:rowOff>
    </xdr:from>
    <xdr:to>
      <xdr:col>2</xdr:col>
      <xdr:colOff>613834</xdr:colOff>
      <xdr:row>63</xdr:row>
      <xdr:rowOff>42334</xdr:rowOff>
    </xdr:to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00000000-0008-0000-1800-000003000000}"/>
            </a:ext>
          </a:extLst>
        </xdr:cNvPr>
        <xdr:cNvSpPr txBox="1"/>
      </xdr:nvSpPr>
      <xdr:spPr>
        <a:xfrm>
          <a:off x="275167" y="15071989"/>
          <a:ext cx="2603500" cy="824178"/>
        </a:xfrm>
        <a:prstGeom prst="wedgeRoundRectCallout">
          <a:avLst>
            <a:gd name="adj1" fmla="val 58130"/>
            <a:gd name="adj2" fmla="val -25546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eaLnBrk="1" fontAlgn="auto" latinLnBrk="0" hangingPunct="1"/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 ผลรวมรายการเคลื่อนไหวด้านเดบิต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ต้องตรงกับในงบทดลอง</a:t>
          </a:r>
          <a:r>
            <a:rPr lang="en-US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b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 PM +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KZ + J9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endParaRPr lang="th-TH" b="0">
            <a:effectLst/>
          </a:endParaRPr>
        </a:p>
      </xdr:txBody>
    </xdr:sp>
    <xdr:clientData/>
  </xdr:twoCellAnchor>
  <xdr:twoCellAnchor>
    <xdr:from>
      <xdr:col>7</xdr:col>
      <xdr:colOff>495300</xdr:colOff>
      <xdr:row>59</xdr:row>
      <xdr:rowOff>152399</xdr:rowOff>
    </xdr:from>
    <xdr:to>
      <xdr:col>12</xdr:col>
      <xdr:colOff>435769</xdr:colOff>
      <xdr:row>62</xdr:row>
      <xdr:rowOff>66675</xdr:rowOff>
    </xdr:to>
    <xdr:sp macro="" textlink="">
      <xdr:nvSpPr>
        <xdr:cNvPr id="4" name="กล่องข้อความ 3">
          <a:extLst>
            <a:ext uri="{FF2B5EF4-FFF2-40B4-BE49-F238E27FC236}">
              <a16:creationId xmlns:a16="http://schemas.microsoft.com/office/drawing/2014/main" id="{00000000-0008-0000-1800-000004000000}"/>
            </a:ext>
          </a:extLst>
        </xdr:cNvPr>
        <xdr:cNvSpPr txBox="1"/>
      </xdr:nvSpPr>
      <xdr:spPr>
        <a:xfrm>
          <a:off x="7896225" y="14773274"/>
          <a:ext cx="4160044" cy="647701"/>
        </a:xfrm>
        <a:prstGeom prst="wedgeRoundRectCallout">
          <a:avLst>
            <a:gd name="adj1" fmla="val 62331"/>
            <a:gd name="adj2" fmla="val -25707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 ผลรวมรายการเคลื่อนไหวด้านเครดิต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ต้องตรงกับในงบทดลอง</a:t>
          </a:r>
          <a:r>
            <a:rPr lang="en-US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b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 K0+K1+K2+K6+K8+KL+KM+KN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+PZ+J9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endParaRPr lang="th-TH" b="0">
            <a:effectLst/>
          </a:endParaRPr>
        </a:p>
      </xdr:txBody>
    </xdr:sp>
    <xdr:clientData/>
  </xdr:twoCellAnchor>
  <xdr:twoCellAnchor>
    <xdr:from>
      <xdr:col>14</xdr:col>
      <xdr:colOff>232834</xdr:colOff>
      <xdr:row>54</xdr:row>
      <xdr:rowOff>211666</xdr:rowOff>
    </xdr:from>
    <xdr:to>
      <xdr:col>16</xdr:col>
      <xdr:colOff>226218</xdr:colOff>
      <xdr:row>57</xdr:row>
      <xdr:rowOff>85045</xdr:rowOff>
    </xdr:to>
    <xdr:sp macro="" textlink="">
      <xdr:nvSpPr>
        <xdr:cNvPr id="5" name="กล่องข้อความ 4">
          <a:extLst>
            <a:ext uri="{FF2B5EF4-FFF2-40B4-BE49-F238E27FC236}">
              <a16:creationId xmlns:a16="http://schemas.microsoft.com/office/drawing/2014/main" id="{00000000-0008-0000-1800-000005000000}"/>
            </a:ext>
          </a:extLst>
        </xdr:cNvPr>
        <xdr:cNvSpPr txBox="1"/>
      </xdr:nvSpPr>
      <xdr:spPr>
        <a:xfrm>
          <a:off x="12562417" y="13631333"/>
          <a:ext cx="1983051" cy="603629"/>
        </a:xfrm>
        <a:prstGeom prst="wedgeRoundRectCallout">
          <a:avLst>
            <a:gd name="adj1" fmla="val 43240"/>
            <a:gd name="adj2" fmla="val 94633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 ผลรวมยอดยกไป ต้องตรงกับยอดยกไปในงบทดลอง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352425</xdr:colOff>
      <xdr:row>10</xdr:row>
      <xdr:rowOff>232832</xdr:rowOff>
    </xdr:from>
    <xdr:to>
      <xdr:col>16</xdr:col>
      <xdr:colOff>169334</xdr:colOff>
      <xdr:row>13</xdr:row>
      <xdr:rowOff>95250</xdr:rowOff>
    </xdr:to>
    <xdr:sp macro="" textlink="">
      <xdr:nvSpPr>
        <xdr:cNvPr id="2" name="กล่องข้อความ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SpPr txBox="1"/>
      </xdr:nvSpPr>
      <xdr:spPr>
        <a:xfrm>
          <a:off x="9115425" y="2928407"/>
          <a:ext cx="3131609" cy="586318"/>
        </a:xfrm>
        <a:prstGeom prst="wedgeRoundRectCallout">
          <a:avLst>
            <a:gd name="adj1" fmla="val 19737"/>
            <a:gd name="adj2" fmla="val -75234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(1) ผลรวมยอดยกมา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ต้องตรงกับยอดยกมาในงบทดลอง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b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= KA+KB+KC+KD+KE+KF+KG+KH+KI</a:t>
          </a:r>
          <a:r>
            <a:rPr lang="en-US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+PZ+J9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0</xdr:col>
      <xdr:colOff>76200</xdr:colOff>
      <xdr:row>37</xdr:row>
      <xdr:rowOff>197304</xdr:rowOff>
    </xdr:from>
    <xdr:to>
      <xdr:col>4</xdr:col>
      <xdr:colOff>352425</xdr:colOff>
      <xdr:row>40</xdr:row>
      <xdr:rowOff>123824</xdr:rowOff>
    </xdr:to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00000000-0008-0000-1A00-000003000000}"/>
            </a:ext>
          </a:extLst>
        </xdr:cNvPr>
        <xdr:cNvSpPr txBox="1"/>
      </xdr:nvSpPr>
      <xdr:spPr>
        <a:xfrm>
          <a:off x="76200" y="9341304"/>
          <a:ext cx="3390900" cy="659945"/>
        </a:xfrm>
        <a:prstGeom prst="wedgeRoundRectCallout">
          <a:avLst>
            <a:gd name="adj1" fmla="val 57237"/>
            <a:gd name="adj2" fmla="val -21055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eaLnBrk="1" fontAlgn="auto" latinLnBrk="0" hangingPunct="1"/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 ผลรวมรายการเคลื่อนไหวด้านเดบิต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ต้องตรงกับในงบทดลอง</a:t>
          </a:r>
          <a:r>
            <a:rPr lang="en-US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b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 PA + PC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+ </a:t>
          </a:r>
          <a:r>
            <a:rPr 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PM +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KZ + J9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endParaRPr lang="th-TH" b="0">
            <a:effectLst/>
          </a:endParaRPr>
        </a:p>
      </xdr:txBody>
    </xdr:sp>
    <xdr:clientData/>
  </xdr:twoCellAnchor>
  <xdr:twoCellAnchor>
    <xdr:from>
      <xdr:col>8</xdr:col>
      <xdr:colOff>533401</xdr:colOff>
      <xdr:row>38</xdr:row>
      <xdr:rowOff>1512</xdr:rowOff>
    </xdr:from>
    <xdr:to>
      <xdr:col>13</xdr:col>
      <xdr:colOff>393248</xdr:colOff>
      <xdr:row>40</xdr:row>
      <xdr:rowOff>123825</xdr:rowOff>
    </xdr:to>
    <xdr:sp macro="" textlink="">
      <xdr:nvSpPr>
        <xdr:cNvPr id="4" name="กล่องข้อความ 3">
          <a:extLst>
            <a:ext uri="{FF2B5EF4-FFF2-40B4-BE49-F238E27FC236}">
              <a16:creationId xmlns:a16="http://schemas.microsoft.com/office/drawing/2014/main" id="{00000000-0008-0000-1A00-000004000000}"/>
            </a:ext>
          </a:extLst>
        </xdr:cNvPr>
        <xdr:cNvSpPr txBox="1"/>
      </xdr:nvSpPr>
      <xdr:spPr>
        <a:xfrm>
          <a:off x="6772276" y="9393162"/>
          <a:ext cx="3622222" cy="608088"/>
        </a:xfrm>
        <a:prstGeom prst="wedgeRoundRectCallout">
          <a:avLst>
            <a:gd name="adj1" fmla="val 62331"/>
            <a:gd name="adj2" fmla="val -25707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 ผลรวมรายการเคลื่อนไหวด้านเครดิต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ต้องตรงกับในงบทดลอง</a:t>
          </a:r>
          <a:r>
            <a:rPr lang="en-US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b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 KA+KB+KC+KD+KE+KF+KG+KH+KI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+PZ+J9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endParaRPr lang="th-TH" b="0">
            <a:effectLst/>
          </a:endParaRPr>
        </a:p>
        <a:p>
          <a:pPr eaLnBrk="1" fontAlgn="auto" latinLnBrk="0" hangingPunct="1"/>
          <a:endParaRPr lang="th-TH" b="0">
            <a:effectLst/>
          </a:endParaRPr>
        </a:p>
      </xdr:txBody>
    </xdr:sp>
    <xdr:clientData/>
  </xdr:twoCellAnchor>
  <xdr:twoCellAnchor>
    <xdr:from>
      <xdr:col>14</xdr:col>
      <xdr:colOff>314325</xdr:colOff>
      <xdr:row>33</xdr:row>
      <xdr:rowOff>142875</xdr:rowOff>
    </xdr:from>
    <xdr:to>
      <xdr:col>16</xdr:col>
      <xdr:colOff>576942</xdr:colOff>
      <xdr:row>36</xdr:row>
      <xdr:rowOff>12586</xdr:rowOff>
    </xdr:to>
    <xdr:sp macro="" textlink="">
      <xdr:nvSpPr>
        <xdr:cNvPr id="5" name="กล่องข้อความ 4">
          <a:extLst>
            <a:ext uri="{FF2B5EF4-FFF2-40B4-BE49-F238E27FC236}">
              <a16:creationId xmlns:a16="http://schemas.microsoft.com/office/drawing/2014/main" id="{00000000-0008-0000-1A00-000005000000}"/>
            </a:ext>
          </a:extLst>
        </xdr:cNvPr>
        <xdr:cNvSpPr txBox="1"/>
      </xdr:nvSpPr>
      <xdr:spPr>
        <a:xfrm>
          <a:off x="11725275" y="8324850"/>
          <a:ext cx="1834242" cy="584086"/>
        </a:xfrm>
        <a:prstGeom prst="wedgeRoundRectCallout">
          <a:avLst>
            <a:gd name="adj1" fmla="val 69724"/>
            <a:gd name="adj2" fmla="val 50603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 ผลรวมยอดยกไป ต้องตรงกับยอดยกไปในงบทดลอง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342900</xdr:colOff>
      <xdr:row>8</xdr:row>
      <xdr:rowOff>133350</xdr:rowOff>
    </xdr:from>
    <xdr:to>
      <xdr:col>16</xdr:col>
      <xdr:colOff>476250</xdr:colOff>
      <xdr:row>11</xdr:row>
      <xdr:rowOff>0</xdr:rowOff>
    </xdr:to>
    <xdr:sp macro="" textlink="">
      <xdr:nvSpPr>
        <xdr:cNvPr id="2" name="กล่องข้อความ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SpPr txBox="1"/>
      </xdr:nvSpPr>
      <xdr:spPr>
        <a:xfrm>
          <a:off x="8991600" y="2343150"/>
          <a:ext cx="3019425" cy="581025"/>
        </a:xfrm>
        <a:prstGeom prst="wedgeRoundRectCallout">
          <a:avLst>
            <a:gd name="adj1" fmla="val -60195"/>
            <a:gd name="adj2" fmla="val 45136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eaLnBrk="1" fontAlgn="auto" latinLnBrk="0" hangingPunct="1"/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(1) ผลรวมยอดยกมา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ต้องตรงกับยอดยกมาในงบทดลอง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b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 KA+KB+KC+KD+KE+KF+KG+KH+KI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+PZ+J9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endParaRPr lang="th-TH" sz="1400" b="0">
            <a:effectLst/>
          </a:endParaRPr>
        </a:p>
      </xdr:txBody>
    </xdr:sp>
    <xdr:clientData/>
  </xdr:twoCellAnchor>
  <xdr:twoCellAnchor>
    <xdr:from>
      <xdr:col>0</xdr:col>
      <xdr:colOff>38100</xdr:colOff>
      <xdr:row>37</xdr:row>
      <xdr:rowOff>82550</xdr:rowOff>
    </xdr:from>
    <xdr:to>
      <xdr:col>4</xdr:col>
      <xdr:colOff>371475</xdr:colOff>
      <xdr:row>39</xdr:row>
      <xdr:rowOff>224366</xdr:rowOff>
    </xdr:to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00000000-0008-0000-1B00-000003000000}"/>
            </a:ext>
          </a:extLst>
        </xdr:cNvPr>
        <xdr:cNvSpPr txBox="1"/>
      </xdr:nvSpPr>
      <xdr:spPr>
        <a:xfrm>
          <a:off x="38100" y="9226550"/>
          <a:ext cx="3362325" cy="589491"/>
        </a:xfrm>
        <a:prstGeom prst="wedgeRoundRectCallout">
          <a:avLst>
            <a:gd name="adj1" fmla="val 57237"/>
            <a:gd name="adj2" fmla="val -21055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eaLnBrk="1" fontAlgn="auto" latinLnBrk="0" hangingPunct="1"/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 ผลรวมรายการเคลื่อนไหวด้านเดบิต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ต้องตรงกับในงบทดลอง</a:t>
          </a:r>
          <a:r>
            <a:rPr lang="en-US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b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 PA + PC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+ </a:t>
          </a:r>
          <a:r>
            <a:rPr 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PM +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KZ + J9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endParaRPr lang="th-TH" b="0">
            <a:effectLst/>
          </a:endParaRPr>
        </a:p>
      </xdr:txBody>
    </xdr:sp>
    <xdr:clientData/>
  </xdr:twoCellAnchor>
  <xdr:twoCellAnchor>
    <xdr:from>
      <xdr:col>8</xdr:col>
      <xdr:colOff>486835</xdr:colOff>
      <xdr:row>37</xdr:row>
      <xdr:rowOff>72570</xdr:rowOff>
    </xdr:from>
    <xdr:to>
      <xdr:col>13</xdr:col>
      <xdr:colOff>465668</xdr:colOff>
      <xdr:row>40</xdr:row>
      <xdr:rowOff>10584</xdr:rowOff>
    </xdr:to>
    <xdr:sp macro="" textlink="">
      <xdr:nvSpPr>
        <xdr:cNvPr id="4" name="กล่องข้อความ 3">
          <a:extLst>
            <a:ext uri="{FF2B5EF4-FFF2-40B4-BE49-F238E27FC236}">
              <a16:creationId xmlns:a16="http://schemas.microsoft.com/office/drawing/2014/main" id="{00000000-0008-0000-1B00-000004000000}"/>
            </a:ext>
          </a:extLst>
        </xdr:cNvPr>
        <xdr:cNvSpPr txBox="1"/>
      </xdr:nvSpPr>
      <xdr:spPr>
        <a:xfrm>
          <a:off x="7069668" y="9354153"/>
          <a:ext cx="3778250" cy="636514"/>
        </a:xfrm>
        <a:prstGeom prst="wedgeRoundRectCallout">
          <a:avLst>
            <a:gd name="adj1" fmla="val 62331"/>
            <a:gd name="adj2" fmla="val -25707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eaLnBrk="1" fontAlgn="auto" latinLnBrk="0" hangingPunct="1"/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 ผลรวมรายการเคลื่อนไหวด้านเครดิต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ต้องตรงกับในงบทดลอง</a:t>
          </a:r>
          <a:r>
            <a:rPr lang="en-US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b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 KA+KB+KC+KD+KE+KF+KG+KH+KI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+PZ+J9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endParaRPr lang="th-TH" b="0">
            <a:effectLst/>
          </a:endParaRPr>
        </a:p>
      </xdr:txBody>
    </xdr:sp>
    <xdr:clientData/>
  </xdr:twoCellAnchor>
  <xdr:twoCellAnchor>
    <xdr:from>
      <xdr:col>14</xdr:col>
      <xdr:colOff>295275</xdr:colOff>
      <xdr:row>33</xdr:row>
      <xdr:rowOff>52916</xdr:rowOff>
    </xdr:from>
    <xdr:to>
      <xdr:col>17</xdr:col>
      <xdr:colOff>2871</xdr:colOff>
      <xdr:row>35</xdr:row>
      <xdr:rowOff>163474</xdr:rowOff>
    </xdr:to>
    <xdr:sp macro="" textlink="">
      <xdr:nvSpPr>
        <xdr:cNvPr id="5" name="กล่องข้อความ 4">
          <a:extLst>
            <a:ext uri="{FF2B5EF4-FFF2-40B4-BE49-F238E27FC236}">
              <a16:creationId xmlns:a16="http://schemas.microsoft.com/office/drawing/2014/main" id="{00000000-0008-0000-1B00-000005000000}"/>
            </a:ext>
          </a:extLst>
        </xdr:cNvPr>
        <xdr:cNvSpPr txBox="1"/>
      </xdr:nvSpPr>
      <xdr:spPr>
        <a:xfrm>
          <a:off x="10467975" y="8234891"/>
          <a:ext cx="1945971" cy="586808"/>
        </a:xfrm>
        <a:prstGeom prst="wedgeRoundRectCallout">
          <a:avLst>
            <a:gd name="adj1" fmla="val 57826"/>
            <a:gd name="adj2" fmla="val 48760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 ผลรวมยอดยกไป ต้องตรงกับยอดยกไปในงบทดลอง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4"/>
  <sheetViews>
    <sheetView view="pageBreakPreview" zoomScaleNormal="100" zoomScaleSheetLayoutView="100" workbookViewId="0">
      <selection activeCell="H22" sqref="H22"/>
    </sheetView>
  </sheetViews>
  <sheetFormatPr defaultColWidth="9.140625" defaultRowHeight="21"/>
  <cols>
    <col min="1" max="1" width="8.140625" style="1" customWidth="1"/>
    <col min="2" max="2" width="22.5703125" style="1" customWidth="1"/>
    <col min="3" max="3" width="8.85546875" style="1" bestFit="1" customWidth="1"/>
    <col min="4" max="4" width="15" style="1" customWidth="1"/>
    <col min="5" max="20" width="9.140625" style="1"/>
    <col min="21" max="21" width="10.140625" style="1" customWidth="1"/>
    <col min="22" max="16384" width="9.140625" style="1"/>
  </cols>
  <sheetData>
    <row r="1" spans="1:21">
      <c r="U1" s="26" t="s">
        <v>444</v>
      </c>
    </row>
    <row r="2" spans="1:21" s="3" customFormat="1">
      <c r="A2" s="311" t="s">
        <v>442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1"/>
      <c r="R2" s="311"/>
      <c r="S2" s="311"/>
      <c r="T2" s="311"/>
      <c r="U2" s="311"/>
    </row>
    <row r="3" spans="1:21" s="3" customFormat="1">
      <c r="A3" s="311" t="s">
        <v>443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  <c r="T3" s="311"/>
      <c r="U3" s="311"/>
    </row>
    <row r="4" spans="1:21">
      <c r="A4" s="1" t="s">
        <v>177</v>
      </c>
      <c r="F4" s="1" t="s">
        <v>178</v>
      </c>
      <c r="K4" s="1" t="s">
        <v>179</v>
      </c>
      <c r="Q4" s="1" t="s">
        <v>180</v>
      </c>
    </row>
    <row r="5" spans="1:21">
      <c r="A5" s="1" t="s">
        <v>181</v>
      </c>
      <c r="F5" s="1" t="s">
        <v>182</v>
      </c>
      <c r="K5" s="1" t="s">
        <v>183</v>
      </c>
      <c r="Q5" s="1" t="s">
        <v>184</v>
      </c>
    </row>
    <row r="6" spans="1:21">
      <c r="A6" s="1" t="s">
        <v>185</v>
      </c>
      <c r="F6" s="1" t="s">
        <v>186</v>
      </c>
      <c r="K6" s="1" t="s">
        <v>187</v>
      </c>
    </row>
    <row r="7" spans="1:21" s="28" customFormat="1">
      <c r="A7" s="312" t="s">
        <v>188</v>
      </c>
      <c r="B7" s="312" t="s">
        <v>189</v>
      </c>
      <c r="C7" s="312" t="s">
        <v>190</v>
      </c>
      <c r="D7" s="312" t="s">
        <v>191</v>
      </c>
      <c r="E7" s="315" t="s">
        <v>192</v>
      </c>
      <c r="F7" s="315"/>
      <c r="G7" s="315"/>
      <c r="H7" s="315"/>
      <c r="I7" s="315"/>
      <c r="J7" s="315"/>
      <c r="K7" s="315"/>
      <c r="L7" s="315"/>
      <c r="M7" s="315"/>
      <c r="N7" s="315"/>
      <c r="O7" s="315"/>
      <c r="P7" s="315"/>
      <c r="Q7" s="315"/>
      <c r="R7" s="315"/>
      <c r="S7" s="315"/>
      <c r="T7" s="315"/>
      <c r="U7" s="315"/>
    </row>
    <row r="8" spans="1:21" s="28" customFormat="1">
      <c r="A8" s="313"/>
      <c r="B8" s="313"/>
      <c r="C8" s="313"/>
      <c r="D8" s="313"/>
      <c r="E8" s="29" t="s">
        <v>193</v>
      </c>
      <c r="F8" s="29" t="s">
        <v>194</v>
      </c>
      <c r="G8" s="29" t="s">
        <v>195</v>
      </c>
      <c r="H8" s="29" t="s">
        <v>196</v>
      </c>
      <c r="I8" s="29" t="s">
        <v>197</v>
      </c>
      <c r="J8" s="29" t="s">
        <v>198</v>
      </c>
      <c r="K8" s="29" t="s">
        <v>199</v>
      </c>
      <c r="L8" s="29" t="s">
        <v>200</v>
      </c>
      <c r="M8" s="29" t="s">
        <v>201</v>
      </c>
      <c r="N8" s="29" t="s">
        <v>202</v>
      </c>
      <c r="O8" s="29" t="s">
        <v>203</v>
      </c>
      <c r="P8" s="29" t="s">
        <v>204</v>
      </c>
      <c r="Q8" s="29">
        <v>2.1</v>
      </c>
      <c r="R8" s="29">
        <v>2.2000000000000002</v>
      </c>
      <c r="S8" s="29" t="s">
        <v>205</v>
      </c>
      <c r="T8" s="29" t="s">
        <v>206</v>
      </c>
      <c r="U8" s="29" t="s">
        <v>207</v>
      </c>
    </row>
    <row r="9" spans="1:21" s="28" customFormat="1">
      <c r="A9" s="314"/>
      <c r="B9" s="314"/>
      <c r="C9" s="314"/>
      <c r="D9" s="314"/>
      <c r="E9" s="30" t="s">
        <v>208</v>
      </c>
      <c r="F9" s="30" t="s">
        <v>209</v>
      </c>
      <c r="G9" s="30" t="s">
        <v>210</v>
      </c>
      <c r="H9" s="30" t="s">
        <v>209</v>
      </c>
      <c r="I9" s="30" t="s">
        <v>209</v>
      </c>
      <c r="J9" s="30" t="s">
        <v>211</v>
      </c>
      <c r="K9" s="30" t="s">
        <v>208</v>
      </c>
      <c r="L9" s="30" t="s">
        <v>208</v>
      </c>
      <c r="M9" s="30" t="s">
        <v>208</v>
      </c>
      <c r="N9" s="30" t="s">
        <v>208</v>
      </c>
      <c r="O9" s="30" t="s">
        <v>208</v>
      </c>
      <c r="P9" s="30" t="s">
        <v>208</v>
      </c>
      <c r="Q9" s="30" t="s">
        <v>208</v>
      </c>
      <c r="R9" s="30" t="s">
        <v>208</v>
      </c>
      <c r="S9" s="30" t="s">
        <v>208</v>
      </c>
      <c r="T9" s="30" t="s">
        <v>208</v>
      </c>
      <c r="U9" s="31"/>
    </row>
    <row r="10" spans="1:21" s="5" customFormat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</row>
    <row r="11" spans="1:21" s="5" customFormat="1">
      <c r="A11" s="316" t="s">
        <v>212</v>
      </c>
      <c r="B11" s="317"/>
      <c r="C11" s="317"/>
      <c r="D11" s="318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</row>
    <row r="12" spans="1:21" s="5" customFormat="1">
      <c r="A12" s="316" t="s">
        <v>213</v>
      </c>
      <c r="B12" s="317"/>
      <c r="C12" s="317"/>
      <c r="D12" s="318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</row>
    <row r="13" spans="1:21">
      <c r="Q13" s="1" t="s">
        <v>214</v>
      </c>
      <c r="T13" s="34" t="s">
        <v>215</v>
      </c>
      <c r="U13" s="35"/>
    </row>
    <row r="14" spans="1:21">
      <c r="A14" s="1" t="s">
        <v>145</v>
      </c>
      <c r="B14" s="36" t="s">
        <v>216</v>
      </c>
      <c r="Q14" s="1" t="s">
        <v>217</v>
      </c>
      <c r="T14" s="34" t="s">
        <v>215</v>
      </c>
      <c r="U14" s="35"/>
    </row>
    <row r="15" spans="1:21">
      <c r="B15" s="1" t="s">
        <v>218</v>
      </c>
      <c r="Q15" s="1" t="s">
        <v>219</v>
      </c>
      <c r="T15" s="34" t="s">
        <v>215</v>
      </c>
      <c r="U15" s="35"/>
    </row>
    <row r="16" spans="1:21">
      <c r="B16" s="36" t="s">
        <v>220</v>
      </c>
      <c r="Q16" s="1" t="s">
        <v>221</v>
      </c>
      <c r="T16" s="34" t="s">
        <v>215</v>
      </c>
      <c r="U16" s="35"/>
    </row>
    <row r="17" spans="2:21">
      <c r="B17" s="1" t="s">
        <v>222</v>
      </c>
      <c r="Q17" s="1" t="s">
        <v>223</v>
      </c>
      <c r="T17" s="34" t="s">
        <v>224</v>
      </c>
      <c r="U17" s="35"/>
    </row>
    <row r="18" spans="2:21" ht="21.75" thickBot="1">
      <c r="B18" s="1" t="s">
        <v>225</v>
      </c>
      <c r="Q18" s="1" t="s">
        <v>226</v>
      </c>
      <c r="T18" s="34" t="s">
        <v>227</v>
      </c>
      <c r="U18" s="37"/>
    </row>
    <row r="19" spans="2:21" ht="21.75" thickTop="1">
      <c r="B19" s="1" t="s">
        <v>228</v>
      </c>
    </row>
    <row r="20" spans="2:21">
      <c r="C20" s="1" t="s">
        <v>229</v>
      </c>
      <c r="D20" s="319" t="s">
        <v>230</v>
      </c>
      <c r="E20" s="319"/>
      <c r="F20" s="319"/>
      <c r="G20" s="319"/>
      <c r="K20" s="1" t="s">
        <v>231</v>
      </c>
    </row>
    <row r="21" spans="2:21">
      <c r="D21" s="320" t="s">
        <v>232</v>
      </c>
      <c r="E21" s="320"/>
      <c r="F21" s="320"/>
      <c r="G21" s="320"/>
      <c r="J21" s="42"/>
    </row>
    <row r="22" spans="2:21">
      <c r="B22" s="1" t="s">
        <v>233</v>
      </c>
      <c r="O22" s="1" t="s">
        <v>234</v>
      </c>
    </row>
    <row r="23" spans="2:21">
      <c r="C23" s="1" t="s">
        <v>229</v>
      </c>
      <c r="D23" s="310" t="s">
        <v>235</v>
      </c>
      <c r="E23" s="310"/>
      <c r="F23" s="310"/>
      <c r="G23" s="310"/>
      <c r="O23" s="310" t="s">
        <v>236</v>
      </c>
      <c r="P23" s="310"/>
      <c r="Q23" s="310"/>
      <c r="R23" s="310"/>
      <c r="S23" s="310"/>
    </row>
    <row r="24" spans="2:21">
      <c r="O24" s="6" t="s">
        <v>237</v>
      </c>
    </row>
  </sheetData>
  <mergeCells count="13">
    <mergeCell ref="O23:S23"/>
    <mergeCell ref="A2:U2"/>
    <mergeCell ref="A3:U3"/>
    <mergeCell ref="A7:A9"/>
    <mergeCell ref="B7:B9"/>
    <mergeCell ref="C7:C9"/>
    <mergeCell ref="D7:D9"/>
    <mergeCell ref="E7:U7"/>
    <mergeCell ref="A11:D11"/>
    <mergeCell ref="A12:D12"/>
    <mergeCell ref="D20:G20"/>
    <mergeCell ref="D21:G21"/>
    <mergeCell ref="D23:G23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  <headerFooter>
    <oddHeader>&amp;C&amp;"TH SarabunIT๙,Bold"&amp;16- &amp;P -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K28"/>
  <sheetViews>
    <sheetView view="pageLayout" zoomScaleNormal="100" workbookViewId="0">
      <selection activeCell="D12" sqref="D12"/>
    </sheetView>
  </sheetViews>
  <sheetFormatPr defaultColWidth="9.140625" defaultRowHeight="21"/>
  <cols>
    <col min="1" max="1" width="14.42578125" style="1" customWidth="1"/>
    <col min="2" max="2" width="13.5703125" style="5" customWidth="1"/>
    <col min="3" max="3" width="13.42578125" style="85" customWidth="1"/>
    <col min="4" max="4" width="14.28515625" style="85" customWidth="1"/>
    <col min="5" max="5" width="13.42578125" style="85" customWidth="1"/>
    <col min="6" max="6" width="14.42578125" style="85" customWidth="1"/>
    <col min="7" max="7" width="14.28515625" style="5" customWidth="1"/>
    <col min="8" max="8" width="13.42578125" style="85" customWidth="1"/>
    <col min="9" max="9" width="14.28515625" style="85" customWidth="1"/>
    <col min="10" max="10" width="14" style="85" customWidth="1"/>
    <col min="11" max="11" width="14.85546875" style="1" customWidth="1"/>
    <col min="12" max="16384" width="9.140625" style="1"/>
  </cols>
  <sheetData>
    <row r="1" spans="1:11" s="3" customFormat="1">
      <c r="A1" s="311" t="s">
        <v>455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</row>
    <row r="2" spans="1:11" s="3" customFormat="1">
      <c r="A2" s="311" t="s">
        <v>531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</row>
    <row r="3" spans="1:11" s="3" customFormat="1">
      <c r="A3" s="311" t="s">
        <v>457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</row>
    <row r="4" spans="1:11" ht="11.25" customHeight="1"/>
    <row r="5" spans="1:11" s="86" customFormat="1" ht="18.75">
      <c r="A5" s="373" t="s">
        <v>143</v>
      </c>
      <c r="B5" s="366" t="s">
        <v>136</v>
      </c>
      <c r="C5" s="366"/>
      <c r="D5" s="366"/>
      <c r="E5" s="366"/>
      <c r="F5" s="366"/>
      <c r="G5" s="367" t="s">
        <v>137</v>
      </c>
      <c r="H5" s="368"/>
      <c r="I5" s="368"/>
      <c r="J5" s="369"/>
      <c r="K5" s="370" t="s">
        <v>458</v>
      </c>
    </row>
    <row r="6" spans="1:11" s="86" customFormat="1" ht="18.75">
      <c r="A6" s="373"/>
      <c r="B6" s="366" t="s">
        <v>255</v>
      </c>
      <c r="C6" s="366"/>
      <c r="D6" s="366"/>
      <c r="E6" s="366"/>
      <c r="F6" s="366"/>
      <c r="G6" s="367" t="s">
        <v>255</v>
      </c>
      <c r="H6" s="368"/>
      <c r="I6" s="368"/>
      <c r="J6" s="369"/>
      <c r="K6" s="371"/>
    </row>
    <row r="7" spans="1:11" s="87" customFormat="1" ht="43.5" customHeight="1">
      <c r="A7" s="373"/>
      <c r="B7" s="103" t="s">
        <v>242</v>
      </c>
      <c r="C7" s="104" t="s">
        <v>282</v>
      </c>
      <c r="D7" s="104" t="s">
        <v>464</v>
      </c>
      <c r="E7" s="104" t="s">
        <v>466</v>
      </c>
      <c r="F7" s="104" t="s">
        <v>468</v>
      </c>
      <c r="G7" s="105" t="s">
        <v>242</v>
      </c>
      <c r="H7" s="106" t="s">
        <v>520</v>
      </c>
      <c r="I7" s="106" t="s">
        <v>464</v>
      </c>
      <c r="J7" s="106" t="s">
        <v>468</v>
      </c>
      <c r="K7" s="372"/>
    </row>
    <row r="8" spans="1:11" s="90" customFormat="1" ht="18.75">
      <c r="A8" s="88" t="s">
        <v>135</v>
      </c>
      <c r="B8" s="88"/>
      <c r="C8" s="89"/>
      <c r="D8" s="89"/>
      <c r="E8" s="89"/>
      <c r="F8" s="89"/>
      <c r="G8" s="88"/>
      <c r="H8" s="89"/>
      <c r="I8" s="89"/>
      <c r="J8" s="89"/>
      <c r="K8" s="107">
        <f>SUM(C8:F8)-SUM(H8:J8)</f>
        <v>0</v>
      </c>
    </row>
    <row r="9" spans="1:11" s="90" customFormat="1" ht="18.75">
      <c r="A9" s="91" t="s">
        <v>135</v>
      </c>
      <c r="B9" s="91"/>
      <c r="C9" s="92"/>
      <c r="D9" s="92"/>
      <c r="E9" s="92"/>
      <c r="F9" s="92"/>
      <c r="G9" s="91"/>
      <c r="H9" s="92"/>
      <c r="I9" s="92"/>
      <c r="J9" s="92"/>
      <c r="K9" s="108">
        <f t="shared" ref="K9" si="0">SUM(C9:F9)-SUM(H9:J9)</f>
        <v>0</v>
      </c>
    </row>
    <row r="10" spans="1:11" s="90" customFormat="1" ht="18.75">
      <c r="A10" s="91" t="s">
        <v>135</v>
      </c>
      <c r="B10" s="91"/>
      <c r="C10" s="92"/>
      <c r="D10" s="92"/>
      <c r="E10" s="92"/>
      <c r="F10" s="92"/>
      <c r="G10" s="91"/>
      <c r="H10" s="92"/>
      <c r="I10" s="92"/>
      <c r="J10" s="92"/>
      <c r="K10" s="108">
        <f t="shared" ref="K10:K22" si="1">SUM(C10:F10)-SUM(H10:J10)</f>
        <v>0</v>
      </c>
    </row>
    <row r="11" spans="1:11" s="90" customFormat="1" ht="18.75">
      <c r="A11" s="91" t="s">
        <v>135</v>
      </c>
      <c r="B11" s="95"/>
      <c r="C11" s="96"/>
      <c r="D11" s="96"/>
      <c r="E11" s="96"/>
      <c r="F11" s="96"/>
      <c r="G11" s="91"/>
      <c r="H11" s="92"/>
      <c r="I11" s="92"/>
      <c r="J11" s="92"/>
      <c r="K11" s="108">
        <f t="shared" si="1"/>
        <v>0</v>
      </c>
    </row>
    <row r="12" spans="1:11" s="90" customFormat="1" ht="19.5" thickBot="1">
      <c r="A12" s="93"/>
      <c r="B12" s="113" t="s">
        <v>272</v>
      </c>
      <c r="C12" s="114">
        <f>SUM(C8:C11)</f>
        <v>0</v>
      </c>
      <c r="D12" s="114">
        <f>SUM(D8:D11)</f>
        <v>0</v>
      </c>
      <c r="E12" s="114">
        <f>SUM(E8:E11)</f>
        <v>0</v>
      </c>
      <c r="F12" s="114">
        <f>SUM(F8:F11)</f>
        <v>0</v>
      </c>
      <c r="G12" s="91"/>
      <c r="H12" s="92"/>
      <c r="I12" s="92"/>
      <c r="J12" s="92"/>
      <c r="K12" s="92"/>
    </row>
    <row r="13" spans="1:11" s="90" customFormat="1" ht="19.5" thickTop="1">
      <c r="A13" s="93"/>
      <c r="B13" s="91"/>
      <c r="C13" s="92"/>
      <c r="D13" s="92"/>
      <c r="E13" s="92"/>
      <c r="F13" s="92"/>
      <c r="G13" s="91"/>
      <c r="H13" s="92"/>
      <c r="I13" s="92"/>
      <c r="J13" s="92"/>
      <c r="K13" s="108">
        <f t="shared" si="1"/>
        <v>0</v>
      </c>
    </row>
    <row r="14" spans="1:11" s="90" customFormat="1" ht="18.75">
      <c r="A14" s="93"/>
      <c r="B14" s="91"/>
      <c r="C14" s="92"/>
      <c r="D14" s="92"/>
      <c r="E14" s="92"/>
      <c r="F14" s="92"/>
      <c r="G14" s="91"/>
      <c r="H14" s="92"/>
      <c r="I14" s="92"/>
      <c r="J14" s="92"/>
      <c r="K14" s="108">
        <f t="shared" si="1"/>
        <v>0</v>
      </c>
    </row>
    <row r="15" spans="1:11" s="90" customFormat="1" ht="18.75">
      <c r="A15" s="93"/>
      <c r="B15" s="91"/>
      <c r="C15" s="92"/>
      <c r="D15" s="92"/>
      <c r="E15" s="92"/>
      <c r="F15" s="92"/>
      <c r="G15" s="91"/>
      <c r="H15" s="92"/>
      <c r="I15" s="92"/>
      <c r="J15" s="92"/>
      <c r="K15" s="108">
        <f t="shared" si="1"/>
        <v>0</v>
      </c>
    </row>
    <row r="16" spans="1:11" s="90" customFormat="1" ht="18.75">
      <c r="A16" s="93"/>
      <c r="B16" s="91"/>
      <c r="C16" s="92"/>
      <c r="D16" s="92"/>
      <c r="E16" s="92"/>
      <c r="F16" s="92"/>
      <c r="G16" s="91"/>
      <c r="H16" s="92"/>
      <c r="I16" s="92"/>
      <c r="J16" s="92"/>
      <c r="K16" s="108">
        <f t="shared" si="1"/>
        <v>0</v>
      </c>
    </row>
    <row r="17" spans="1:11" s="90" customFormat="1" ht="18.75">
      <c r="A17" s="93"/>
      <c r="B17" s="91"/>
      <c r="C17" s="92"/>
      <c r="D17" s="92"/>
      <c r="E17" s="92"/>
      <c r="F17" s="92"/>
      <c r="G17" s="91"/>
      <c r="H17" s="92"/>
      <c r="I17" s="92"/>
      <c r="J17" s="92"/>
      <c r="K17" s="108">
        <f t="shared" si="1"/>
        <v>0</v>
      </c>
    </row>
    <row r="18" spans="1:11" s="90" customFormat="1" ht="18.75">
      <c r="A18" s="93"/>
      <c r="B18" s="91"/>
      <c r="C18" s="92"/>
      <c r="D18" s="92"/>
      <c r="E18" s="92"/>
      <c r="F18" s="92"/>
      <c r="G18" s="91"/>
      <c r="H18" s="92"/>
      <c r="I18" s="92"/>
      <c r="J18" s="92"/>
      <c r="K18" s="108">
        <f t="shared" si="1"/>
        <v>0</v>
      </c>
    </row>
    <row r="19" spans="1:11" s="90" customFormat="1" ht="18.75">
      <c r="A19" s="93"/>
      <c r="B19" s="91"/>
      <c r="C19" s="92"/>
      <c r="D19" s="92"/>
      <c r="E19" s="92"/>
      <c r="F19" s="92"/>
      <c r="G19" s="91"/>
      <c r="H19" s="92"/>
      <c r="I19" s="92"/>
      <c r="J19" s="92"/>
      <c r="K19" s="108">
        <f t="shared" si="1"/>
        <v>0</v>
      </c>
    </row>
    <row r="20" spans="1:11" s="90" customFormat="1" ht="18.75">
      <c r="A20" s="93"/>
      <c r="B20" s="91"/>
      <c r="C20" s="92"/>
      <c r="D20" s="92"/>
      <c r="E20" s="92"/>
      <c r="F20" s="92"/>
      <c r="G20" s="91"/>
      <c r="H20" s="92"/>
      <c r="I20" s="92"/>
      <c r="J20" s="92"/>
      <c r="K20" s="108">
        <f t="shared" si="1"/>
        <v>0</v>
      </c>
    </row>
    <row r="21" spans="1:11" s="90" customFormat="1" ht="18.75">
      <c r="A21" s="93"/>
      <c r="B21" s="91"/>
      <c r="C21" s="92"/>
      <c r="D21" s="92"/>
      <c r="E21" s="92"/>
      <c r="F21" s="92"/>
      <c r="G21" s="91"/>
      <c r="H21" s="92"/>
      <c r="I21" s="92"/>
      <c r="J21" s="92"/>
      <c r="K21" s="108">
        <f t="shared" si="1"/>
        <v>0</v>
      </c>
    </row>
    <row r="22" spans="1:11" s="90" customFormat="1" ht="18.75">
      <c r="A22" s="94"/>
      <c r="B22" s="95"/>
      <c r="C22" s="96"/>
      <c r="D22" s="96"/>
      <c r="E22" s="96"/>
      <c r="F22" s="96"/>
      <c r="G22" s="95"/>
      <c r="H22" s="96"/>
      <c r="I22" s="96"/>
      <c r="J22" s="96"/>
      <c r="K22" s="109">
        <f t="shared" si="1"/>
        <v>0</v>
      </c>
    </row>
    <row r="23" spans="1:11" s="86" customFormat="1" ht="19.5" thickBot="1">
      <c r="A23" s="97"/>
      <c r="B23" s="113" t="s">
        <v>207</v>
      </c>
      <c r="C23" s="114">
        <f>SUM(C13:C22)</f>
        <v>0</v>
      </c>
      <c r="D23" s="114">
        <f>SUM(D13:D22)</f>
        <v>0</v>
      </c>
      <c r="E23" s="114">
        <f>SUM(E13:E22)</f>
        <v>0</v>
      </c>
      <c r="F23" s="114">
        <f>SUM(F13:F22)</f>
        <v>0</v>
      </c>
      <c r="G23" s="111"/>
      <c r="H23" s="112">
        <f>SUM(H8:H22)</f>
        <v>0</v>
      </c>
      <c r="I23" s="112">
        <f t="shared" ref="I23:J23" si="2">SUM(I8:I22)</f>
        <v>0</v>
      </c>
      <c r="J23" s="112">
        <f t="shared" si="2"/>
        <v>0</v>
      </c>
      <c r="K23" s="110">
        <f>SUM(K8:K22)</f>
        <v>0</v>
      </c>
    </row>
    <row r="24" spans="1:11" s="86" customFormat="1" ht="19.5" thickTop="1">
      <c r="B24" s="98"/>
      <c r="C24" s="99"/>
      <c r="D24" s="99"/>
      <c r="E24" s="99"/>
      <c r="F24" s="99"/>
      <c r="G24" s="98"/>
      <c r="H24" s="99"/>
      <c r="I24" s="99"/>
      <c r="J24" s="99"/>
      <c r="K24" s="99"/>
    </row>
    <row r="25" spans="1:11" s="90" customFormat="1" ht="18.75">
      <c r="B25" s="98"/>
      <c r="C25" s="100"/>
      <c r="D25" s="100"/>
      <c r="E25" s="165" t="s">
        <v>273</v>
      </c>
      <c r="F25" s="118">
        <f>SUM(C23:F23)</f>
        <v>0</v>
      </c>
      <c r="G25" s="102"/>
      <c r="H25" s="100"/>
      <c r="I25" s="163" t="s">
        <v>274</v>
      </c>
      <c r="J25" s="115">
        <f>SUM(H23:J23)</f>
        <v>0</v>
      </c>
      <c r="K25" s="86"/>
    </row>
    <row r="26" spans="1:11" s="90" customFormat="1" ht="19.5" thickBot="1">
      <c r="B26" s="102"/>
      <c r="C26" s="100"/>
      <c r="D26" s="100"/>
      <c r="E26" s="165" t="s">
        <v>275</v>
      </c>
      <c r="F26" s="119">
        <v>0</v>
      </c>
      <c r="G26" s="102"/>
      <c r="H26" s="100"/>
      <c r="I26" s="163" t="s">
        <v>275</v>
      </c>
      <c r="J26" s="116">
        <v>0</v>
      </c>
      <c r="K26" s="121">
        <f>SUM(C12:F12)+F26-J26</f>
        <v>0</v>
      </c>
    </row>
    <row r="27" spans="1:11" s="90" customFormat="1" ht="19.5" thickTop="1">
      <c r="B27" s="102"/>
      <c r="C27" s="100"/>
      <c r="D27" s="100"/>
      <c r="E27" s="165" t="s">
        <v>174</v>
      </c>
      <c r="F27" s="120">
        <f>F25-F26</f>
        <v>0</v>
      </c>
      <c r="G27" s="102"/>
      <c r="H27" s="100"/>
      <c r="I27" s="163" t="s">
        <v>174</v>
      </c>
      <c r="J27" s="117">
        <f>J25-J26</f>
        <v>0</v>
      </c>
      <c r="K27" s="86"/>
    </row>
    <row r="28" spans="1:11" s="90" customFormat="1" ht="18.75">
      <c r="B28" s="102"/>
      <c r="C28" s="100"/>
      <c r="D28" s="100"/>
      <c r="E28" s="100"/>
      <c r="F28" s="100"/>
      <c r="G28" s="102"/>
      <c r="H28" s="100"/>
      <c r="I28" s="100"/>
      <c r="J28" s="100"/>
    </row>
  </sheetData>
  <mergeCells count="9">
    <mergeCell ref="A1:K1"/>
    <mergeCell ref="A2:K2"/>
    <mergeCell ref="A3:K3"/>
    <mergeCell ref="A5:A7"/>
    <mergeCell ref="B5:F5"/>
    <mergeCell ref="G5:J5"/>
    <mergeCell ref="K5:K7"/>
    <mergeCell ref="B6:F6"/>
    <mergeCell ref="G6:J6"/>
  </mergeCells>
  <pageMargins left="0.70866141732283472" right="0.51181102362204722" top="0.62992125984251968" bottom="0.39370078740157483" header="0.31496062992125984" footer="0.31496062992125984"/>
  <pageSetup paperSize="9" scale="86" fitToHeight="0" orientation="landscape" r:id="rId1"/>
  <headerFooter>
    <oddHeader>&amp;C&amp;"TH SarabunIT๙,Bold"&amp;16 ๒๕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K27"/>
  <sheetViews>
    <sheetView view="pageLayout" zoomScaleNormal="100" workbookViewId="0">
      <selection activeCell="H12" sqref="H12"/>
    </sheetView>
  </sheetViews>
  <sheetFormatPr defaultColWidth="9.140625" defaultRowHeight="21"/>
  <cols>
    <col min="1" max="1" width="14.42578125" style="1" customWidth="1"/>
    <col min="2" max="2" width="13.5703125" style="5" customWidth="1"/>
    <col min="3" max="6" width="13.42578125" style="85" customWidth="1"/>
    <col min="7" max="7" width="14.28515625" style="5" customWidth="1"/>
    <col min="8" max="10" width="13.42578125" style="85" customWidth="1"/>
    <col min="11" max="11" width="14.85546875" style="1" customWidth="1"/>
    <col min="12" max="16384" width="9.140625" style="1"/>
  </cols>
  <sheetData>
    <row r="1" spans="1:11" s="3" customFormat="1">
      <c r="A1" s="311" t="s">
        <v>455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</row>
    <row r="2" spans="1:11" s="3" customFormat="1">
      <c r="A2" s="311" t="s">
        <v>519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</row>
    <row r="3" spans="1:11" s="3" customFormat="1">
      <c r="A3" s="311" t="s">
        <v>457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</row>
    <row r="4" spans="1:11" ht="11.25" customHeight="1"/>
    <row r="5" spans="1:11" s="86" customFormat="1" ht="18.75">
      <c r="A5" s="373" t="s">
        <v>143</v>
      </c>
      <c r="B5" s="366" t="s">
        <v>136</v>
      </c>
      <c r="C5" s="366"/>
      <c r="D5" s="366"/>
      <c r="E5" s="366"/>
      <c r="F5" s="366"/>
      <c r="G5" s="367" t="s">
        <v>137</v>
      </c>
      <c r="H5" s="368"/>
      <c r="I5" s="368"/>
      <c r="J5" s="369"/>
      <c r="K5" s="370" t="s">
        <v>458</v>
      </c>
    </row>
    <row r="6" spans="1:11" s="86" customFormat="1" ht="18.75">
      <c r="A6" s="373"/>
      <c r="B6" s="366" t="s">
        <v>255</v>
      </c>
      <c r="C6" s="366"/>
      <c r="D6" s="366"/>
      <c r="E6" s="366"/>
      <c r="F6" s="366"/>
      <c r="G6" s="367" t="s">
        <v>255</v>
      </c>
      <c r="H6" s="368"/>
      <c r="I6" s="368"/>
      <c r="J6" s="369"/>
      <c r="K6" s="371"/>
    </row>
    <row r="7" spans="1:11" s="87" customFormat="1" ht="43.5" customHeight="1">
      <c r="A7" s="373"/>
      <c r="B7" s="103" t="s">
        <v>242</v>
      </c>
      <c r="C7" s="104" t="s">
        <v>282</v>
      </c>
      <c r="D7" s="104" t="s">
        <v>464</v>
      </c>
      <c r="E7" s="104" t="s">
        <v>466</v>
      </c>
      <c r="F7" s="104" t="s">
        <v>468</v>
      </c>
      <c r="G7" s="105" t="s">
        <v>242</v>
      </c>
      <c r="H7" s="106" t="s">
        <v>520</v>
      </c>
      <c r="I7" s="106" t="s">
        <v>464</v>
      </c>
      <c r="J7" s="106" t="s">
        <v>468</v>
      </c>
      <c r="K7" s="372"/>
    </row>
    <row r="8" spans="1:11" s="90" customFormat="1" ht="18.75">
      <c r="A8" s="88" t="s">
        <v>135</v>
      </c>
      <c r="B8" s="88"/>
      <c r="C8" s="89"/>
      <c r="D8" s="89"/>
      <c r="E8" s="89"/>
      <c r="F8" s="89"/>
      <c r="G8" s="88"/>
      <c r="H8" s="89"/>
      <c r="I8" s="89"/>
      <c r="J8" s="89"/>
      <c r="K8" s="107">
        <f>SUM(C8:F8)-SUM(H8:J8)</f>
        <v>0</v>
      </c>
    </row>
    <row r="9" spans="1:11" s="90" customFormat="1" ht="18.75">
      <c r="A9" s="91" t="s">
        <v>135</v>
      </c>
      <c r="B9" s="91"/>
      <c r="C9" s="92"/>
      <c r="D9" s="92"/>
      <c r="E9" s="92"/>
      <c r="F9" s="92"/>
      <c r="G9" s="91"/>
      <c r="H9" s="92"/>
      <c r="I9" s="92"/>
      <c r="J9" s="92"/>
      <c r="K9" s="108">
        <f t="shared" ref="K9:K22" si="0">SUM(C9:F9)-SUM(H9:J9)</f>
        <v>0</v>
      </c>
    </row>
    <row r="10" spans="1:11" s="90" customFormat="1" ht="18.75">
      <c r="A10" s="91" t="s">
        <v>135</v>
      </c>
      <c r="B10" s="95"/>
      <c r="C10" s="96"/>
      <c r="D10" s="96"/>
      <c r="E10" s="96"/>
      <c r="F10" s="96"/>
      <c r="G10" s="91"/>
      <c r="H10" s="92"/>
      <c r="I10" s="92"/>
      <c r="J10" s="92"/>
      <c r="K10" s="108">
        <f t="shared" si="0"/>
        <v>0</v>
      </c>
    </row>
    <row r="11" spans="1:11" s="90" customFormat="1" ht="19.5" thickBot="1">
      <c r="A11" s="93"/>
      <c r="B11" s="113" t="s">
        <v>272</v>
      </c>
      <c r="C11" s="114">
        <f>SUM(C8:C10)</f>
        <v>0</v>
      </c>
      <c r="D11" s="114">
        <f>SUM(D8:D10)</f>
        <v>0</v>
      </c>
      <c r="E11" s="114">
        <f>SUM(E8:E10)</f>
        <v>0</v>
      </c>
      <c r="F11" s="114">
        <f>SUM(F8:F10)</f>
        <v>0</v>
      </c>
      <c r="G11" s="91"/>
      <c r="H11" s="92"/>
      <c r="I11" s="92"/>
      <c r="J11" s="92"/>
      <c r="K11" s="92"/>
    </row>
    <row r="12" spans="1:11" s="90" customFormat="1" ht="19.5" thickTop="1">
      <c r="A12" s="93"/>
      <c r="B12" s="91"/>
      <c r="C12" s="92"/>
      <c r="D12" s="92"/>
      <c r="E12" s="92"/>
      <c r="F12" s="92"/>
      <c r="G12" s="91"/>
      <c r="H12" s="92"/>
      <c r="I12" s="92"/>
      <c r="J12" s="92"/>
      <c r="K12" s="108">
        <f t="shared" si="0"/>
        <v>0</v>
      </c>
    </row>
    <row r="13" spans="1:11" s="90" customFormat="1" ht="18.75">
      <c r="A13" s="93"/>
      <c r="B13" s="91"/>
      <c r="C13" s="92"/>
      <c r="D13" s="92"/>
      <c r="E13" s="92"/>
      <c r="F13" s="92"/>
      <c r="G13" s="91"/>
      <c r="H13" s="92"/>
      <c r="I13" s="92"/>
      <c r="J13" s="92"/>
      <c r="K13" s="108">
        <f t="shared" si="0"/>
        <v>0</v>
      </c>
    </row>
    <row r="14" spans="1:11" s="90" customFormat="1" ht="18.75">
      <c r="A14" s="93"/>
      <c r="B14" s="91"/>
      <c r="C14" s="92"/>
      <c r="D14" s="92"/>
      <c r="E14" s="92"/>
      <c r="F14" s="92"/>
      <c r="G14" s="91"/>
      <c r="H14" s="92"/>
      <c r="I14" s="92"/>
      <c r="J14" s="92"/>
      <c r="K14" s="108">
        <f t="shared" si="0"/>
        <v>0</v>
      </c>
    </row>
    <row r="15" spans="1:11" s="90" customFormat="1" ht="18.75">
      <c r="A15" s="93"/>
      <c r="B15" s="91"/>
      <c r="C15" s="92"/>
      <c r="D15" s="92"/>
      <c r="E15" s="92"/>
      <c r="F15" s="92"/>
      <c r="G15" s="91"/>
      <c r="H15" s="92"/>
      <c r="I15" s="92"/>
      <c r="J15" s="92"/>
      <c r="K15" s="108">
        <f t="shared" si="0"/>
        <v>0</v>
      </c>
    </row>
    <row r="16" spans="1:11" s="90" customFormat="1" ht="18.75">
      <c r="A16" s="93"/>
      <c r="B16" s="91"/>
      <c r="C16" s="92"/>
      <c r="D16" s="92"/>
      <c r="E16" s="92"/>
      <c r="F16" s="92"/>
      <c r="G16" s="91"/>
      <c r="H16" s="92"/>
      <c r="I16" s="92"/>
      <c r="J16" s="92"/>
      <c r="K16" s="108">
        <f t="shared" si="0"/>
        <v>0</v>
      </c>
    </row>
    <row r="17" spans="1:11" s="90" customFormat="1" ht="18.75">
      <c r="A17" s="93"/>
      <c r="B17" s="91"/>
      <c r="C17" s="92"/>
      <c r="D17" s="92"/>
      <c r="E17" s="92"/>
      <c r="F17" s="92"/>
      <c r="G17" s="91"/>
      <c r="H17" s="92"/>
      <c r="I17" s="92"/>
      <c r="J17" s="92"/>
      <c r="K17" s="108">
        <f t="shared" si="0"/>
        <v>0</v>
      </c>
    </row>
    <row r="18" spans="1:11" s="90" customFormat="1" ht="18.75">
      <c r="A18" s="93"/>
      <c r="B18" s="91"/>
      <c r="C18" s="92"/>
      <c r="D18" s="92"/>
      <c r="E18" s="92"/>
      <c r="F18" s="92"/>
      <c r="G18" s="91"/>
      <c r="H18" s="92"/>
      <c r="I18" s="92"/>
      <c r="J18" s="92"/>
      <c r="K18" s="108">
        <f t="shared" si="0"/>
        <v>0</v>
      </c>
    </row>
    <row r="19" spans="1:11" s="90" customFormat="1" ht="18.75">
      <c r="A19" s="93"/>
      <c r="B19" s="91"/>
      <c r="C19" s="92"/>
      <c r="D19" s="92"/>
      <c r="E19" s="92"/>
      <c r="F19" s="92"/>
      <c r="G19" s="91"/>
      <c r="H19" s="92"/>
      <c r="I19" s="92"/>
      <c r="J19" s="92"/>
      <c r="K19" s="108">
        <f t="shared" si="0"/>
        <v>0</v>
      </c>
    </row>
    <row r="20" spans="1:11" s="90" customFormat="1" ht="18.75">
      <c r="A20" s="93"/>
      <c r="B20" s="91"/>
      <c r="C20" s="92"/>
      <c r="D20" s="92"/>
      <c r="E20" s="92"/>
      <c r="F20" s="92"/>
      <c r="G20" s="91"/>
      <c r="H20" s="92"/>
      <c r="I20" s="92"/>
      <c r="J20" s="92"/>
      <c r="K20" s="108">
        <f t="shared" si="0"/>
        <v>0</v>
      </c>
    </row>
    <row r="21" spans="1:11" s="90" customFormat="1" ht="18.75">
      <c r="A21" s="93"/>
      <c r="B21" s="91"/>
      <c r="C21" s="92"/>
      <c r="D21" s="92"/>
      <c r="E21" s="92"/>
      <c r="F21" s="92"/>
      <c r="G21" s="91"/>
      <c r="H21" s="92"/>
      <c r="I21" s="92"/>
      <c r="J21" s="92"/>
      <c r="K21" s="108">
        <f t="shared" si="0"/>
        <v>0</v>
      </c>
    </row>
    <row r="22" spans="1:11" s="90" customFormat="1" ht="18.75">
      <c r="A22" s="94"/>
      <c r="B22" s="95"/>
      <c r="C22" s="96"/>
      <c r="D22" s="96"/>
      <c r="E22" s="96"/>
      <c r="F22" s="96"/>
      <c r="G22" s="95"/>
      <c r="H22" s="96"/>
      <c r="I22" s="96"/>
      <c r="J22" s="96"/>
      <c r="K22" s="109">
        <f t="shared" si="0"/>
        <v>0</v>
      </c>
    </row>
    <row r="23" spans="1:11" s="86" customFormat="1" ht="19.5" thickBot="1">
      <c r="A23" s="97"/>
      <c r="B23" s="113" t="s">
        <v>207</v>
      </c>
      <c r="C23" s="114">
        <f>SUM(C12:C22)</f>
        <v>0</v>
      </c>
      <c r="D23" s="114">
        <f>SUM(D12:D22)</f>
        <v>0</v>
      </c>
      <c r="E23" s="114">
        <f>SUM(E12:E22)</f>
        <v>0</v>
      </c>
      <c r="F23" s="114">
        <f>SUM(F12:F22)</f>
        <v>0</v>
      </c>
      <c r="G23" s="111"/>
      <c r="H23" s="112">
        <f>SUM(H8:H22)</f>
        <v>0</v>
      </c>
      <c r="I23" s="112">
        <f t="shared" ref="I23:J23" si="1">SUM(I8:I22)</f>
        <v>0</v>
      </c>
      <c r="J23" s="112">
        <f t="shared" si="1"/>
        <v>0</v>
      </c>
      <c r="K23" s="110">
        <f>SUM(K8:K22)</f>
        <v>0</v>
      </c>
    </row>
    <row r="24" spans="1:11" s="86" customFormat="1" ht="19.5" thickTop="1">
      <c r="B24" s="98"/>
      <c r="C24" s="99"/>
      <c r="D24" s="99"/>
      <c r="E24" s="99"/>
      <c r="F24" s="99"/>
      <c r="G24" s="98"/>
      <c r="H24" s="99"/>
      <c r="I24" s="99"/>
      <c r="J24" s="99"/>
      <c r="K24" s="99"/>
    </row>
    <row r="25" spans="1:11" s="90" customFormat="1" ht="18.75">
      <c r="B25" s="98"/>
      <c r="C25" s="100"/>
      <c r="D25" s="100"/>
      <c r="E25" s="165" t="s">
        <v>273</v>
      </c>
      <c r="F25" s="118">
        <f>SUM(C23:F23)</f>
        <v>0</v>
      </c>
      <c r="G25" s="102"/>
      <c r="H25" s="100"/>
      <c r="I25" s="163" t="s">
        <v>274</v>
      </c>
      <c r="J25" s="115">
        <f>SUM(H23:J23)</f>
        <v>0</v>
      </c>
      <c r="K25" s="86"/>
    </row>
    <row r="26" spans="1:11" s="90" customFormat="1" ht="19.5" thickBot="1">
      <c r="B26" s="102"/>
      <c r="C26" s="100"/>
      <c r="D26" s="100"/>
      <c r="E26" s="165" t="s">
        <v>275</v>
      </c>
      <c r="F26" s="119">
        <v>0</v>
      </c>
      <c r="G26" s="102"/>
      <c r="H26" s="100"/>
      <c r="I26" s="163" t="s">
        <v>275</v>
      </c>
      <c r="J26" s="116">
        <v>0</v>
      </c>
      <c r="K26" s="121">
        <f>SUM(C11:F11)+F26-J26</f>
        <v>0</v>
      </c>
    </row>
    <row r="27" spans="1:11" s="90" customFormat="1" ht="19.5" thickTop="1">
      <c r="B27" s="102"/>
      <c r="C27" s="100"/>
      <c r="D27" s="100"/>
      <c r="E27" s="165" t="s">
        <v>174</v>
      </c>
      <c r="F27" s="120">
        <f>F25-F26</f>
        <v>0</v>
      </c>
      <c r="G27" s="102"/>
      <c r="H27" s="100"/>
      <c r="I27" s="163" t="s">
        <v>174</v>
      </c>
      <c r="J27" s="117">
        <f>J25-J26</f>
        <v>0</v>
      </c>
      <c r="K27" s="86"/>
    </row>
  </sheetData>
  <mergeCells count="9">
    <mergeCell ref="A1:K1"/>
    <mergeCell ref="A2:K2"/>
    <mergeCell ref="A3:K3"/>
    <mergeCell ref="A5:A7"/>
    <mergeCell ref="B5:F5"/>
    <mergeCell ref="G5:J5"/>
    <mergeCell ref="K5:K7"/>
    <mergeCell ref="B6:F6"/>
    <mergeCell ref="G6:J6"/>
  </mergeCells>
  <pageMargins left="0.70866141732283472" right="0.51181102362204722" top="0.62992125984251968" bottom="0.39370078740157483" header="0.31496062992125984" footer="0.31496062992125984"/>
  <pageSetup paperSize="9" scale="88" fitToHeight="0" orientation="landscape" r:id="rId1"/>
  <headerFooter>
    <oddHeader>&amp;C&amp;"TH SarabunIT๙,Bold"&amp;16 ๒๖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Q34"/>
  <sheetViews>
    <sheetView view="pageLayout" zoomScaleNormal="80" workbookViewId="0">
      <selection activeCell="D15" sqref="D15"/>
    </sheetView>
  </sheetViews>
  <sheetFormatPr defaultColWidth="9.140625" defaultRowHeight="21"/>
  <cols>
    <col min="1" max="1" width="12.5703125" style="1" customWidth="1"/>
    <col min="2" max="2" width="12.85546875" style="5" customWidth="1"/>
    <col min="3" max="3" width="12" style="85" customWidth="1"/>
    <col min="4" max="4" width="12.28515625" style="85" customWidth="1"/>
    <col min="5" max="5" width="11" style="85" customWidth="1"/>
    <col min="6" max="6" width="13.42578125" style="5" customWidth="1"/>
    <col min="7" max="7" width="12.7109375" style="85" customWidth="1"/>
    <col min="8" max="8" width="13" style="85" customWidth="1"/>
    <col min="9" max="10" width="8.7109375" style="85" customWidth="1"/>
    <col min="11" max="12" width="11" style="85" customWidth="1"/>
    <col min="13" max="14" width="8.7109375" style="85" customWidth="1"/>
    <col min="15" max="15" width="12" style="85" customWidth="1"/>
    <col min="16" max="16" width="12.28515625" style="85" customWidth="1"/>
    <col min="17" max="17" width="12.5703125" style="1" customWidth="1"/>
    <col min="18" max="16384" width="9.140625" style="1"/>
  </cols>
  <sheetData>
    <row r="1" spans="1:17" s="3" customFormat="1">
      <c r="A1" s="311" t="s">
        <v>455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</row>
    <row r="2" spans="1:17" s="3" customFormat="1">
      <c r="A2" s="311" t="s">
        <v>533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1"/>
    </row>
    <row r="3" spans="1:17" s="3" customFormat="1">
      <c r="A3" s="311" t="s">
        <v>457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</row>
    <row r="4" spans="1:17" ht="11.25" customHeight="1"/>
    <row r="5" spans="1:17" s="86" customFormat="1" ht="18.75">
      <c r="A5" s="373" t="s">
        <v>143</v>
      </c>
      <c r="B5" s="366" t="s">
        <v>136</v>
      </c>
      <c r="C5" s="366"/>
      <c r="D5" s="366"/>
      <c r="E5" s="366"/>
      <c r="F5" s="367" t="s">
        <v>137</v>
      </c>
      <c r="G5" s="368"/>
      <c r="H5" s="368"/>
      <c r="I5" s="368"/>
      <c r="J5" s="368"/>
      <c r="K5" s="368"/>
      <c r="L5" s="368"/>
      <c r="M5" s="368"/>
      <c r="N5" s="368"/>
      <c r="O5" s="368"/>
      <c r="P5" s="369"/>
      <c r="Q5" s="370" t="s">
        <v>458</v>
      </c>
    </row>
    <row r="6" spans="1:17" s="86" customFormat="1" ht="18.75">
      <c r="A6" s="373"/>
      <c r="B6" s="366" t="s">
        <v>255</v>
      </c>
      <c r="C6" s="366"/>
      <c r="D6" s="366"/>
      <c r="E6" s="366"/>
      <c r="F6" s="367" t="s">
        <v>255</v>
      </c>
      <c r="G6" s="368"/>
      <c r="H6" s="368"/>
      <c r="I6" s="368"/>
      <c r="J6" s="368"/>
      <c r="K6" s="368"/>
      <c r="L6" s="368"/>
      <c r="M6" s="368"/>
      <c r="N6" s="368"/>
      <c r="O6" s="368"/>
      <c r="P6" s="369"/>
      <c r="Q6" s="371"/>
    </row>
    <row r="7" spans="1:17" s="87" customFormat="1" ht="43.5" customHeight="1">
      <c r="A7" s="373"/>
      <c r="B7" s="103" t="s">
        <v>242</v>
      </c>
      <c r="C7" s="104" t="s">
        <v>520</v>
      </c>
      <c r="D7" s="104" t="s">
        <v>516</v>
      </c>
      <c r="E7" s="104" t="s">
        <v>468</v>
      </c>
      <c r="F7" s="105" t="s">
        <v>242</v>
      </c>
      <c r="G7" s="106" t="s">
        <v>534</v>
      </c>
      <c r="H7" s="106" t="s">
        <v>511</v>
      </c>
      <c r="I7" s="106" t="s">
        <v>535</v>
      </c>
      <c r="J7" s="106" t="s">
        <v>536</v>
      </c>
      <c r="K7" s="106" t="s">
        <v>537</v>
      </c>
      <c r="L7" s="106" t="s">
        <v>538</v>
      </c>
      <c r="M7" s="106" t="s">
        <v>539</v>
      </c>
      <c r="N7" s="106" t="s">
        <v>540</v>
      </c>
      <c r="O7" s="106" t="s">
        <v>466</v>
      </c>
      <c r="P7" s="106" t="s">
        <v>468</v>
      </c>
      <c r="Q7" s="372"/>
    </row>
    <row r="8" spans="1:17" s="90" customFormat="1" ht="18.75">
      <c r="A8" s="88" t="s">
        <v>135</v>
      </c>
      <c r="B8" s="88"/>
      <c r="C8" s="89"/>
      <c r="D8" s="89"/>
      <c r="E8" s="89"/>
      <c r="F8" s="88"/>
      <c r="G8" s="89"/>
      <c r="H8" s="89"/>
      <c r="I8" s="89"/>
      <c r="J8" s="89"/>
      <c r="K8" s="89"/>
      <c r="L8" s="89"/>
      <c r="M8" s="89"/>
      <c r="N8" s="89"/>
      <c r="O8" s="89"/>
      <c r="P8" s="89"/>
      <c r="Q8" s="108">
        <f>SUM(C8:E8)-SUM(G8:P8)</f>
        <v>0</v>
      </c>
    </row>
    <row r="9" spans="1:17" s="90" customFormat="1" ht="18.75">
      <c r="A9" s="91" t="s">
        <v>135</v>
      </c>
      <c r="B9" s="91"/>
      <c r="C9" s="92"/>
      <c r="D9" s="92"/>
      <c r="E9" s="92"/>
      <c r="F9" s="91"/>
      <c r="G9" s="92"/>
      <c r="H9" s="92"/>
      <c r="I9" s="92"/>
      <c r="J9" s="92"/>
      <c r="K9" s="92"/>
      <c r="L9" s="92"/>
      <c r="M9" s="92"/>
      <c r="N9" s="92"/>
      <c r="O9" s="92"/>
      <c r="P9" s="92"/>
      <c r="Q9" s="108">
        <f>SUM(C9:E9)-SUM(G9:P9)</f>
        <v>0</v>
      </c>
    </row>
    <row r="10" spans="1:17" s="90" customFormat="1" ht="18.75">
      <c r="A10" s="91" t="s">
        <v>135</v>
      </c>
      <c r="B10" s="91"/>
      <c r="C10" s="92"/>
      <c r="D10" s="92"/>
      <c r="E10" s="92"/>
      <c r="F10" s="91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108">
        <f t="shared" ref="Q10:Q29" si="0">SUM(C10:E10)-SUM(G10:P10)</f>
        <v>0</v>
      </c>
    </row>
    <row r="11" spans="1:17" s="90" customFormat="1" ht="18.75">
      <c r="A11" s="91" t="s">
        <v>135</v>
      </c>
      <c r="B11" s="91"/>
      <c r="C11" s="92"/>
      <c r="D11" s="92"/>
      <c r="E11" s="92"/>
      <c r="F11" s="91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108">
        <f t="shared" si="0"/>
        <v>0</v>
      </c>
    </row>
    <row r="12" spans="1:17" s="90" customFormat="1" ht="19.5" thickBot="1">
      <c r="A12" s="93"/>
      <c r="B12" s="170"/>
      <c r="C12" s="171"/>
      <c r="D12" s="171"/>
      <c r="E12" s="171"/>
      <c r="F12" s="111" t="s">
        <v>272</v>
      </c>
      <c r="G12" s="112">
        <f t="shared" ref="G12:P12" si="1">SUM(G8:G11)</f>
        <v>0</v>
      </c>
      <c r="H12" s="112">
        <f t="shared" si="1"/>
        <v>0</v>
      </c>
      <c r="I12" s="112">
        <f t="shared" si="1"/>
        <v>0</v>
      </c>
      <c r="J12" s="112">
        <f t="shared" si="1"/>
        <v>0</v>
      </c>
      <c r="K12" s="112">
        <f t="shared" si="1"/>
        <v>0</v>
      </c>
      <c r="L12" s="112">
        <f t="shared" si="1"/>
        <v>0</v>
      </c>
      <c r="M12" s="112">
        <f t="shared" si="1"/>
        <v>0</v>
      </c>
      <c r="N12" s="112">
        <f t="shared" si="1"/>
        <v>0</v>
      </c>
      <c r="O12" s="112">
        <f t="shared" si="1"/>
        <v>0</v>
      </c>
      <c r="P12" s="112">
        <f t="shared" si="1"/>
        <v>0</v>
      </c>
      <c r="Q12" s="92"/>
    </row>
    <row r="13" spans="1:17" s="90" customFormat="1" ht="19.5" thickTop="1">
      <c r="A13" s="93"/>
      <c r="B13" s="88"/>
      <c r="C13" s="89"/>
      <c r="D13" s="89"/>
      <c r="E13" s="89"/>
      <c r="F13" s="91"/>
      <c r="G13" s="92"/>
      <c r="H13" s="92"/>
      <c r="I13" s="92"/>
      <c r="J13" s="92"/>
      <c r="K13" s="92"/>
      <c r="L13" s="92"/>
      <c r="M13" s="92"/>
      <c r="N13" s="92"/>
      <c r="O13" s="92"/>
      <c r="P13" s="92"/>
      <c r="Q13" s="108">
        <f t="shared" si="0"/>
        <v>0</v>
      </c>
    </row>
    <row r="14" spans="1:17" s="90" customFormat="1" ht="18.75">
      <c r="A14" s="93"/>
      <c r="B14" s="88"/>
      <c r="C14" s="89"/>
      <c r="D14" s="89"/>
      <c r="E14" s="89"/>
      <c r="F14" s="91"/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108">
        <f t="shared" si="0"/>
        <v>0</v>
      </c>
    </row>
    <row r="15" spans="1:17" s="90" customFormat="1" ht="18.75">
      <c r="A15" s="93"/>
      <c r="B15" s="88"/>
      <c r="C15" s="89"/>
      <c r="D15" s="89"/>
      <c r="E15" s="89"/>
      <c r="F15" s="91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108">
        <f t="shared" si="0"/>
        <v>0</v>
      </c>
    </row>
    <row r="16" spans="1:17" s="90" customFormat="1" ht="18.75">
      <c r="A16" s="93"/>
      <c r="B16" s="88"/>
      <c r="C16" s="89"/>
      <c r="D16" s="89"/>
      <c r="E16" s="89"/>
      <c r="F16" s="91"/>
      <c r="G16" s="92"/>
      <c r="H16" s="92"/>
      <c r="I16" s="92"/>
      <c r="J16" s="92"/>
      <c r="K16" s="92"/>
      <c r="L16" s="92"/>
      <c r="M16" s="92"/>
      <c r="N16" s="92"/>
      <c r="O16" s="92"/>
      <c r="P16" s="92"/>
      <c r="Q16" s="108">
        <f t="shared" si="0"/>
        <v>0</v>
      </c>
    </row>
    <row r="17" spans="1:17" s="90" customFormat="1" ht="18.75">
      <c r="A17" s="93"/>
      <c r="B17" s="88"/>
      <c r="C17" s="89"/>
      <c r="D17" s="89"/>
      <c r="E17" s="89"/>
      <c r="F17" s="91"/>
      <c r="G17" s="92"/>
      <c r="H17" s="92"/>
      <c r="I17" s="92"/>
      <c r="J17" s="92"/>
      <c r="K17" s="92"/>
      <c r="L17" s="92"/>
      <c r="M17" s="92"/>
      <c r="N17" s="92"/>
      <c r="O17" s="92"/>
      <c r="P17" s="92"/>
      <c r="Q17" s="108">
        <f t="shared" si="0"/>
        <v>0</v>
      </c>
    </row>
    <row r="18" spans="1:17" s="90" customFormat="1" ht="18.75">
      <c r="A18" s="93"/>
      <c r="B18" s="88"/>
      <c r="C18" s="89"/>
      <c r="D18" s="89"/>
      <c r="E18" s="89"/>
      <c r="F18" s="91"/>
      <c r="G18" s="92"/>
      <c r="H18" s="92"/>
      <c r="I18" s="92"/>
      <c r="J18" s="92"/>
      <c r="K18" s="92"/>
      <c r="L18" s="92"/>
      <c r="M18" s="92"/>
      <c r="N18" s="92"/>
      <c r="O18" s="92"/>
      <c r="P18" s="92"/>
      <c r="Q18" s="108">
        <f t="shared" si="0"/>
        <v>0</v>
      </c>
    </row>
    <row r="19" spans="1:17" s="90" customFormat="1" ht="18.75">
      <c r="A19" s="93"/>
      <c r="B19" s="88"/>
      <c r="C19" s="89"/>
      <c r="D19" s="89"/>
      <c r="E19" s="89"/>
      <c r="F19" s="91"/>
      <c r="G19" s="92"/>
      <c r="H19" s="92"/>
      <c r="I19" s="92"/>
      <c r="J19" s="92"/>
      <c r="K19" s="92"/>
      <c r="L19" s="92"/>
      <c r="M19" s="92"/>
      <c r="N19" s="92"/>
      <c r="O19" s="92"/>
      <c r="P19" s="92"/>
      <c r="Q19" s="108">
        <f t="shared" si="0"/>
        <v>0</v>
      </c>
    </row>
    <row r="20" spans="1:17" s="90" customFormat="1" ht="18.75">
      <c r="A20" s="93"/>
      <c r="B20" s="88"/>
      <c r="C20" s="89"/>
      <c r="D20" s="89"/>
      <c r="E20" s="89"/>
      <c r="F20" s="91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108">
        <f t="shared" si="0"/>
        <v>0</v>
      </c>
    </row>
    <row r="21" spans="1:17" s="90" customFormat="1" ht="18.75">
      <c r="A21" s="93"/>
      <c r="B21" s="88"/>
      <c r="C21" s="89"/>
      <c r="D21" s="89"/>
      <c r="E21" s="89"/>
      <c r="F21" s="91"/>
      <c r="G21" s="92"/>
      <c r="H21" s="92"/>
      <c r="I21" s="92"/>
      <c r="J21" s="92"/>
      <c r="K21" s="92"/>
      <c r="L21" s="92"/>
      <c r="M21" s="92"/>
      <c r="N21" s="92"/>
      <c r="O21" s="92"/>
      <c r="P21" s="92"/>
      <c r="Q21" s="108">
        <f t="shared" si="0"/>
        <v>0</v>
      </c>
    </row>
    <row r="22" spans="1:17" s="90" customFormat="1" ht="18.75">
      <c r="A22" s="93"/>
      <c r="B22" s="88"/>
      <c r="C22" s="89"/>
      <c r="D22" s="89"/>
      <c r="E22" s="89"/>
      <c r="F22" s="91"/>
      <c r="G22" s="92"/>
      <c r="H22" s="92"/>
      <c r="I22" s="92"/>
      <c r="J22" s="92"/>
      <c r="K22" s="92"/>
      <c r="L22" s="92"/>
      <c r="M22" s="92"/>
      <c r="N22" s="92"/>
      <c r="O22" s="92"/>
      <c r="P22" s="92"/>
      <c r="Q22" s="108">
        <f t="shared" si="0"/>
        <v>0</v>
      </c>
    </row>
    <row r="23" spans="1:17" s="90" customFormat="1" ht="18.75">
      <c r="A23" s="93"/>
      <c r="B23" s="88"/>
      <c r="C23" s="89"/>
      <c r="D23" s="89"/>
      <c r="E23" s="89"/>
      <c r="F23" s="91"/>
      <c r="G23" s="92"/>
      <c r="H23" s="92"/>
      <c r="I23" s="92"/>
      <c r="J23" s="92"/>
      <c r="K23" s="92"/>
      <c r="L23" s="92"/>
      <c r="M23" s="92"/>
      <c r="N23" s="92"/>
      <c r="O23" s="92"/>
      <c r="P23" s="92"/>
      <c r="Q23" s="108">
        <f t="shared" si="0"/>
        <v>0</v>
      </c>
    </row>
    <row r="24" spans="1:17" s="90" customFormat="1" ht="18.75">
      <c r="A24" s="93"/>
      <c r="B24" s="88"/>
      <c r="C24" s="89"/>
      <c r="D24" s="89"/>
      <c r="E24" s="89"/>
      <c r="F24" s="91"/>
      <c r="G24" s="92"/>
      <c r="H24" s="92"/>
      <c r="I24" s="92"/>
      <c r="J24" s="92"/>
      <c r="K24" s="92"/>
      <c r="L24" s="92"/>
      <c r="M24" s="92"/>
      <c r="N24" s="92"/>
      <c r="O24" s="92"/>
      <c r="P24" s="92"/>
      <c r="Q24" s="108">
        <f t="shared" si="0"/>
        <v>0</v>
      </c>
    </row>
    <row r="25" spans="1:17" s="90" customFormat="1" ht="18.75">
      <c r="A25" s="93"/>
      <c r="B25" s="91"/>
      <c r="C25" s="92"/>
      <c r="D25" s="92"/>
      <c r="E25" s="92"/>
      <c r="F25" s="91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108">
        <f t="shared" si="0"/>
        <v>0</v>
      </c>
    </row>
    <row r="26" spans="1:17" s="90" customFormat="1" ht="18.75">
      <c r="A26" s="93"/>
      <c r="B26" s="91"/>
      <c r="C26" s="92"/>
      <c r="D26" s="92"/>
      <c r="E26" s="92"/>
      <c r="F26" s="91"/>
      <c r="G26" s="92"/>
      <c r="H26" s="92"/>
      <c r="I26" s="92"/>
      <c r="J26" s="92"/>
      <c r="K26" s="92"/>
      <c r="L26" s="92"/>
      <c r="M26" s="92"/>
      <c r="N26" s="92"/>
      <c r="O26" s="92"/>
      <c r="P26" s="92"/>
      <c r="Q26" s="108">
        <f t="shared" si="0"/>
        <v>0</v>
      </c>
    </row>
    <row r="27" spans="1:17" s="90" customFormat="1" ht="18.75">
      <c r="A27" s="93"/>
      <c r="B27" s="91"/>
      <c r="C27" s="92"/>
      <c r="D27" s="92"/>
      <c r="E27" s="92"/>
      <c r="F27" s="91"/>
      <c r="G27" s="92"/>
      <c r="H27" s="92"/>
      <c r="I27" s="92"/>
      <c r="J27" s="92"/>
      <c r="K27" s="92"/>
      <c r="L27" s="92"/>
      <c r="M27" s="92"/>
      <c r="N27" s="92"/>
      <c r="O27" s="92"/>
      <c r="P27" s="92"/>
      <c r="Q27" s="108">
        <f t="shared" si="0"/>
        <v>0</v>
      </c>
    </row>
    <row r="28" spans="1:17" s="90" customFormat="1" ht="18.75">
      <c r="A28" s="93"/>
      <c r="B28" s="91"/>
      <c r="C28" s="92"/>
      <c r="D28" s="92"/>
      <c r="E28" s="92"/>
      <c r="F28" s="91"/>
      <c r="G28" s="92"/>
      <c r="H28" s="92"/>
      <c r="I28" s="92"/>
      <c r="J28" s="92"/>
      <c r="K28" s="92"/>
      <c r="L28" s="92"/>
      <c r="M28" s="92"/>
      <c r="N28" s="92"/>
      <c r="O28" s="92"/>
      <c r="P28" s="92"/>
      <c r="Q28" s="108">
        <f t="shared" si="0"/>
        <v>0</v>
      </c>
    </row>
    <row r="29" spans="1:17" s="90" customFormat="1" ht="18.75">
      <c r="A29" s="94"/>
      <c r="B29" s="95"/>
      <c r="C29" s="96"/>
      <c r="D29" s="96"/>
      <c r="E29" s="96"/>
      <c r="F29" s="95"/>
      <c r="G29" s="96"/>
      <c r="H29" s="96"/>
      <c r="I29" s="96"/>
      <c r="J29" s="96"/>
      <c r="K29" s="96"/>
      <c r="L29" s="96"/>
      <c r="M29" s="96"/>
      <c r="N29" s="96"/>
      <c r="O29" s="96"/>
      <c r="P29" s="96"/>
      <c r="Q29" s="108">
        <f t="shared" si="0"/>
        <v>0</v>
      </c>
    </row>
    <row r="30" spans="1:17" s="86" customFormat="1" ht="19.5" thickBot="1">
      <c r="A30" s="97"/>
      <c r="B30" s="113" t="s">
        <v>207</v>
      </c>
      <c r="C30" s="114">
        <f>SUM(C8:C29)</f>
        <v>0</v>
      </c>
      <c r="D30" s="114">
        <f>SUM(D8:D29)</f>
        <v>0</v>
      </c>
      <c r="E30" s="114">
        <f>SUM(E8:E29)</f>
        <v>0</v>
      </c>
      <c r="F30" s="111"/>
      <c r="G30" s="112">
        <f t="shared" ref="G30:P30" si="2">SUM(G13:G29)</f>
        <v>0</v>
      </c>
      <c r="H30" s="112">
        <f t="shared" si="2"/>
        <v>0</v>
      </c>
      <c r="I30" s="112">
        <f t="shared" si="2"/>
        <v>0</v>
      </c>
      <c r="J30" s="112">
        <f t="shared" si="2"/>
        <v>0</v>
      </c>
      <c r="K30" s="112">
        <f t="shared" si="2"/>
        <v>0</v>
      </c>
      <c r="L30" s="112">
        <f t="shared" si="2"/>
        <v>0</v>
      </c>
      <c r="M30" s="112">
        <f t="shared" si="2"/>
        <v>0</v>
      </c>
      <c r="N30" s="112">
        <f t="shared" si="2"/>
        <v>0</v>
      </c>
      <c r="O30" s="112">
        <f t="shared" si="2"/>
        <v>0</v>
      </c>
      <c r="P30" s="112">
        <f t="shared" si="2"/>
        <v>0</v>
      </c>
      <c r="Q30" s="110">
        <f>SUM(Q8:Q29)</f>
        <v>0</v>
      </c>
    </row>
    <row r="31" spans="1:17" s="86" customFormat="1" ht="19.5" thickTop="1">
      <c r="B31" s="98"/>
      <c r="C31" s="99"/>
      <c r="D31" s="99"/>
      <c r="E31" s="99"/>
      <c r="F31" s="98"/>
      <c r="G31" s="99"/>
      <c r="H31" s="99"/>
      <c r="I31" s="99"/>
      <c r="J31" s="99"/>
      <c r="K31" s="99"/>
      <c r="L31" s="99"/>
      <c r="M31" s="99"/>
      <c r="N31" s="99"/>
      <c r="O31" s="99"/>
      <c r="P31" s="99"/>
      <c r="Q31" s="99"/>
    </row>
    <row r="32" spans="1:17" s="90" customFormat="1" ht="18.75">
      <c r="B32" s="98"/>
      <c r="C32" s="100"/>
      <c r="D32" s="165" t="s">
        <v>273</v>
      </c>
      <c r="E32" s="118">
        <f>SUM(C30:E30)</f>
        <v>0</v>
      </c>
      <c r="F32" s="102"/>
      <c r="G32" s="100"/>
      <c r="H32" s="100"/>
      <c r="I32" s="100"/>
      <c r="J32" s="100"/>
      <c r="K32" s="100"/>
      <c r="L32" s="100"/>
      <c r="M32" s="100"/>
      <c r="N32" s="101"/>
      <c r="O32" s="163" t="s">
        <v>274</v>
      </c>
      <c r="P32" s="115">
        <f>SUM(G30:P30)</f>
        <v>0</v>
      </c>
      <c r="Q32" s="86"/>
    </row>
    <row r="33" spans="2:17" s="90" customFormat="1" ht="19.5" thickBot="1">
      <c r="B33" s="102"/>
      <c r="C33" s="100"/>
      <c r="D33" s="165" t="s">
        <v>275</v>
      </c>
      <c r="E33" s="119">
        <v>0</v>
      </c>
      <c r="F33" s="102"/>
      <c r="G33" s="100"/>
      <c r="H33" s="100"/>
      <c r="I33" s="100"/>
      <c r="J33" s="100"/>
      <c r="K33" s="100"/>
      <c r="L33" s="100"/>
      <c r="M33" s="100"/>
      <c r="N33" s="101"/>
      <c r="O33" s="163" t="s">
        <v>275</v>
      </c>
      <c r="P33" s="116">
        <v>0</v>
      </c>
      <c r="Q33" s="121">
        <f>-SUM(G12:P12)+E33-P33</f>
        <v>0</v>
      </c>
    </row>
    <row r="34" spans="2:17" s="90" customFormat="1" ht="19.5" thickTop="1">
      <c r="B34" s="102"/>
      <c r="C34" s="100"/>
      <c r="D34" s="165" t="s">
        <v>174</v>
      </c>
      <c r="E34" s="120">
        <f>E32-E33</f>
        <v>0</v>
      </c>
      <c r="F34" s="102"/>
      <c r="G34" s="100"/>
      <c r="H34" s="100"/>
      <c r="I34" s="100"/>
      <c r="J34" s="100"/>
      <c r="K34" s="100"/>
      <c r="L34" s="100"/>
      <c r="M34" s="100"/>
      <c r="N34" s="101"/>
      <c r="O34" s="163" t="s">
        <v>174</v>
      </c>
      <c r="P34" s="117">
        <f>P32-P33</f>
        <v>0</v>
      </c>
      <c r="Q34" s="86"/>
    </row>
  </sheetData>
  <mergeCells count="9">
    <mergeCell ref="A1:Q1"/>
    <mergeCell ref="A2:Q2"/>
    <mergeCell ref="A3:Q3"/>
    <mergeCell ref="A5:A7"/>
    <mergeCell ref="B5:E5"/>
    <mergeCell ref="F5:P5"/>
    <mergeCell ref="Q5:Q7"/>
    <mergeCell ref="B6:E6"/>
    <mergeCell ref="F6:P6"/>
  </mergeCells>
  <pageMargins left="0.70866141732283472" right="0.51181102362204722" top="0.62992125984251968" bottom="0.39370078740157483" header="0.31496062992125984" footer="0.31496062992125984"/>
  <pageSetup paperSize="9" scale="68" fitToHeight="0" orientation="landscape" r:id="rId1"/>
  <headerFooter>
    <oddHeader>&amp;C&amp;"TH SarabunIT๙,Bold"&amp;16 ๒๘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T34"/>
  <sheetViews>
    <sheetView view="pageLayout" zoomScale="80" zoomScaleNormal="70" zoomScalePageLayoutView="80" workbookViewId="0">
      <selection activeCell="F21" sqref="F21"/>
    </sheetView>
  </sheetViews>
  <sheetFormatPr defaultColWidth="9.140625" defaultRowHeight="21"/>
  <cols>
    <col min="1" max="1" width="11.7109375" style="1" customWidth="1"/>
    <col min="2" max="2" width="13.5703125" style="5" customWidth="1"/>
    <col min="3" max="3" width="12.42578125" style="85" customWidth="1"/>
    <col min="4" max="5" width="9" style="85" customWidth="1"/>
    <col min="6" max="6" width="12.28515625" style="85" customWidth="1"/>
    <col min="7" max="7" width="12.140625" style="85" customWidth="1"/>
    <col min="8" max="8" width="13.42578125" style="5" customWidth="1"/>
    <col min="9" max="9" width="12.7109375" style="85" customWidth="1"/>
    <col min="10" max="17" width="9.28515625" style="85" customWidth="1"/>
    <col min="18" max="18" width="12.5703125" style="85" customWidth="1"/>
    <col min="19" max="19" width="12.28515625" style="85" customWidth="1"/>
    <col min="20" max="20" width="13.85546875" style="1" customWidth="1"/>
    <col min="21" max="16384" width="9.140625" style="1"/>
  </cols>
  <sheetData>
    <row r="1" spans="1:20" s="3" customFormat="1">
      <c r="A1" s="311" t="s">
        <v>455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1"/>
      <c r="T1" s="311"/>
    </row>
    <row r="2" spans="1:20" s="3" customFormat="1">
      <c r="A2" s="311" t="s">
        <v>521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1"/>
      <c r="R2" s="311"/>
      <c r="S2" s="311"/>
      <c r="T2" s="311"/>
    </row>
    <row r="3" spans="1:20" s="3" customFormat="1">
      <c r="A3" s="311" t="s">
        <v>457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  <c r="T3" s="311"/>
    </row>
    <row r="4" spans="1:20" ht="11.25" customHeight="1"/>
    <row r="5" spans="1:20" s="86" customFormat="1" ht="18.75">
      <c r="A5" s="373" t="s">
        <v>143</v>
      </c>
      <c r="B5" s="366" t="s">
        <v>136</v>
      </c>
      <c r="C5" s="366"/>
      <c r="D5" s="366"/>
      <c r="E5" s="366"/>
      <c r="F5" s="366"/>
      <c r="G5" s="366"/>
      <c r="H5" s="367" t="s">
        <v>137</v>
      </c>
      <c r="I5" s="368"/>
      <c r="J5" s="368"/>
      <c r="K5" s="368"/>
      <c r="L5" s="368"/>
      <c r="M5" s="368"/>
      <c r="N5" s="368"/>
      <c r="O5" s="368"/>
      <c r="P5" s="368"/>
      <c r="Q5" s="368"/>
      <c r="R5" s="368"/>
      <c r="S5" s="369"/>
      <c r="T5" s="370" t="s">
        <v>458</v>
      </c>
    </row>
    <row r="6" spans="1:20" s="86" customFormat="1" ht="18.75">
      <c r="A6" s="373"/>
      <c r="B6" s="366" t="s">
        <v>255</v>
      </c>
      <c r="C6" s="366"/>
      <c r="D6" s="366"/>
      <c r="E6" s="366"/>
      <c r="F6" s="366"/>
      <c r="G6" s="366"/>
      <c r="H6" s="367" t="s">
        <v>255</v>
      </c>
      <c r="I6" s="368"/>
      <c r="J6" s="368"/>
      <c r="K6" s="368"/>
      <c r="L6" s="368"/>
      <c r="M6" s="368"/>
      <c r="N6" s="368"/>
      <c r="O6" s="368"/>
      <c r="P6" s="368"/>
      <c r="Q6" s="368"/>
      <c r="R6" s="368"/>
      <c r="S6" s="369"/>
      <c r="T6" s="371"/>
    </row>
    <row r="7" spans="1:20" s="87" customFormat="1" ht="43.5" customHeight="1">
      <c r="A7" s="373"/>
      <c r="B7" s="103" t="s">
        <v>242</v>
      </c>
      <c r="C7" s="104" t="s">
        <v>295</v>
      </c>
      <c r="D7" s="104" t="s">
        <v>296</v>
      </c>
      <c r="E7" s="104" t="s">
        <v>520</v>
      </c>
      <c r="F7" s="104" t="s">
        <v>516</v>
      </c>
      <c r="G7" s="104" t="s">
        <v>468</v>
      </c>
      <c r="H7" s="105" t="s">
        <v>242</v>
      </c>
      <c r="I7" s="106" t="s">
        <v>522</v>
      </c>
      <c r="J7" s="106" t="s">
        <v>523</v>
      </c>
      <c r="K7" s="106" t="s">
        <v>524</v>
      </c>
      <c r="L7" s="106" t="s">
        <v>525</v>
      </c>
      <c r="M7" s="106" t="s">
        <v>526</v>
      </c>
      <c r="N7" s="106" t="s">
        <v>527</v>
      </c>
      <c r="O7" s="106" t="s">
        <v>528</v>
      </c>
      <c r="P7" s="106" t="s">
        <v>529</v>
      </c>
      <c r="Q7" s="106" t="s">
        <v>530</v>
      </c>
      <c r="R7" s="106" t="s">
        <v>466</v>
      </c>
      <c r="S7" s="106" t="s">
        <v>468</v>
      </c>
      <c r="T7" s="372"/>
    </row>
    <row r="8" spans="1:20" s="90" customFormat="1" ht="18.75">
      <c r="A8" s="88" t="s">
        <v>135</v>
      </c>
      <c r="B8" s="88"/>
      <c r="C8" s="89"/>
      <c r="D8" s="89"/>
      <c r="E8" s="89"/>
      <c r="F8" s="89"/>
      <c r="G8" s="89"/>
      <c r="H8" s="88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108">
        <f>SUM(C8:G8)-SUM(I8:S8)</f>
        <v>0</v>
      </c>
    </row>
    <row r="9" spans="1:20" s="90" customFormat="1" ht="18.75">
      <c r="A9" s="91" t="s">
        <v>135</v>
      </c>
      <c r="B9" s="91"/>
      <c r="C9" s="92"/>
      <c r="D9" s="92"/>
      <c r="E9" s="92"/>
      <c r="F9" s="92"/>
      <c r="G9" s="92"/>
      <c r="H9" s="91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108">
        <f t="shared" ref="T9:T29" si="0">SUM(C9:G9)-SUM(I9:S9)</f>
        <v>0</v>
      </c>
    </row>
    <row r="10" spans="1:20" s="90" customFormat="1" ht="18.75">
      <c r="A10" s="91" t="s">
        <v>135</v>
      </c>
      <c r="B10" s="95"/>
      <c r="C10" s="96"/>
      <c r="D10" s="96"/>
      <c r="E10" s="96"/>
      <c r="F10" s="96"/>
      <c r="G10" s="96"/>
      <c r="H10" s="91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108">
        <f>SUM(C10:G10)-SUM(I10:S10)</f>
        <v>0</v>
      </c>
    </row>
    <row r="11" spans="1:20" s="90" customFormat="1" ht="19.5" thickBot="1">
      <c r="A11" s="93"/>
      <c r="B11" s="170"/>
      <c r="C11" s="171"/>
      <c r="D11" s="171"/>
      <c r="E11" s="171"/>
      <c r="F11" s="171"/>
      <c r="G11" s="171"/>
      <c r="H11" s="111" t="s">
        <v>272</v>
      </c>
      <c r="I11" s="112">
        <f t="shared" ref="I11:S11" si="1">SUM(I8:I10)</f>
        <v>0</v>
      </c>
      <c r="J11" s="112">
        <f t="shared" si="1"/>
        <v>0</v>
      </c>
      <c r="K11" s="112">
        <f t="shared" si="1"/>
        <v>0</v>
      </c>
      <c r="L11" s="112">
        <f t="shared" si="1"/>
        <v>0</v>
      </c>
      <c r="M11" s="112">
        <f t="shared" si="1"/>
        <v>0</v>
      </c>
      <c r="N11" s="112">
        <f t="shared" si="1"/>
        <v>0</v>
      </c>
      <c r="O11" s="112">
        <f t="shared" si="1"/>
        <v>0</v>
      </c>
      <c r="P11" s="112">
        <f t="shared" si="1"/>
        <v>0</v>
      </c>
      <c r="Q11" s="112">
        <f t="shared" si="1"/>
        <v>0</v>
      </c>
      <c r="R11" s="112">
        <f t="shared" si="1"/>
        <v>0</v>
      </c>
      <c r="S11" s="112">
        <f t="shared" si="1"/>
        <v>0</v>
      </c>
      <c r="T11" s="92"/>
    </row>
    <row r="12" spans="1:20" s="90" customFormat="1" ht="19.5" thickTop="1">
      <c r="A12" s="93"/>
      <c r="B12" s="88"/>
      <c r="C12" s="89"/>
      <c r="D12" s="89"/>
      <c r="E12" s="89"/>
      <c r="F12" s="89"/>
      <c r="G12" s="89"/>
      <c r="H12" s="91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108">
        <f t="shared" si="0"/>
        <v>0</v>
      </c>
    </row>
    <row r="13" spans="1:20" s="90" customFormat="1" ht="18.75">
      <c r="A13" s="93"/>
      <c r="B13" s="91"/>
      <c r="C13" s="92"/>
      <c r="D13" s="92"/>
      <c r="E13" s="92"/>
      <c r="F13" s="92"/>
      <c r="G13" s="92"/>
      <c r="H13" s="91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108">
        <f t="shared" si="0"/>
        <v>0</v>
      </c>
    </row>
    <row r="14" spans="1:20" s="90" customFormat="1" ht="18.75">
      <c r="A14" s="93"/>
      <c r="B14" s="91"/>
      <c r="C14" s="92"/>
      <c r="D14" s="92"/>
      <c r="E14" s="92"/>
      <c r="F14" s="92"/>
      <c r="G14" s="92"/>
      <c r="H14" s="91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108">
        <f t="shared" si="0"/>
        <v>0</v>
      </c>
    </row>
    <row r="15" spans="1:20" s="90" customFormat="1" ht="18.75">
      <c r="A15" s="93"/>
      <c r="B15" s="91"/>
      <c r="C15" s="92"/>
      <c r="D15" s="92"/>
      <c r="E15" s="92"/>
      <c r="F15" s="92"/>
      <c r="G15" s="92"/>
      <c r="H15" s="91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108">
        <f t="shared" si="0"/>
        <v>0</v>
      </c>
    </row>
    <row r="16" spans="1:20" s="90" customFormat="1" ht="18.75">
      <c r="A16" s="93"/>
      <c r="B16" s="91"/>
      <c r="C16" s="92"/>
      <c r="D16" s="92"/>
      <c r="E16" s="92"/>
      <c r="F16" s="92"/>
      <c r="G16" s="92"/>
      <c r="H16" s="91"/>
      <c r="I16" s="92"/>
      <c r="J16" s="92"/>
      <c r="K16" s="92"/>
      <c r="L16" s="92"/>
      <c r="M16" s="92"/>
      <c r="N16" s="92"/>
      <c r="O16" s="92"/>
      <c r="P16" s="92"/>
      <c r="Q16" s="92"/>
      <c r="R16" s="92"/>
      <c r="S16" s="92"/>
      <c r="T16" s="108">
        <f t="shared" si="0"/>
        <v>0</v>
      </c>
    </row>
    <row r="17" spans="1:20" s="90" customFormat="1" ht="18.75">
      <c r="A17" s="93"/>
      <c r="B17" s="91"/>
      <c r="C17" s="92"/>
      <c r="D17" s="92"/>
      <c r="E17" s="92"/>
      <c r="F17" s="92"/>
      <c r="G17" s="92"/>
      <c r="H17" s="91"/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108">
        <f t="shared" si="0"/>
        <v>0</v>
      </c>
    </row>
    <row r="18" spans="1:20" s="90" customFormat="1" ht="18.75">
      <c r="A18" s="93"/>
      <c r="B18" s="91"/>
      <c r="C18" s="92"/>
      <c r="D18" s="92"/>
      <c r="E18" s="92"/>
      <c r="F18" s="92"/>
      <c r="G18" s="92"/>
      <c r="H18" s="91"/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108">
        <f t="shared" si="0"/>
        <v>0</v>
      </c>
    </row>
    <row r="19" spans="1:20" s="90" customFormat="1" ht="18.75">
      <c r="A19" s="93"/>
      <c r="B19" s="91"/>
      <c r="C19" s="92"/>
      <c r="D19" s="92"/>
      <c r="E19" s="92"/>
      <c r="F19" s="92"/>
      <c r="G19" s="92"/>
      <c r="H19" s="91"/>
      <c r="I19" s="92"/>
      <c r="J19" s="92"/>
      <c r="K19" s="92"/>
      <c r="L19" s="92"/>
      <c r="M19" s="92"/>
      <c r="N19" s="92"/>
      <c r="O19" s="92"/>
      <c r="P19" s="92"/>
      <c r="Q19" s="92"/>
      <c r="R19" s="92"/>
      <c r="S19" s="92"/>
      <c r="T19" s="108">
        <f t="shared" si="0"/>
        <v>0</v>
      </c>
    </row>
    <row r="20" spans="1:20" s="90" customFormat="1" ht="18.75">
      <c r="A20" s="93"/>
      <c r="B20" s="91"/>
      <c r="C20" s="92"/>
      <c r="D20" s="92"/>
      <c r="E20" s="92"/>
      <c r="F20" s="92"/>
      <c r="G20" s="92"/>
      <c r="H20" s="91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2"/>
      <c r="T20" s="108">
        <f t="shared" si="0"/>
        <v>0</v>
      </c>
    </row>
    <row r="21" spans="1:20" s="90" customFormat="1" ht="18.75">
      <c r="A21" s="93"/>
      <c r="B21" s="91"/>
      <c r="C21" s="92"/>
      <c r="D21" s="92"/>
      <c r="E21" s="92"/>
      <c r="F21" s="92"/>
      <c r="G21" s="92"/>
      <c r="H21" s="91"/>
      <c r="I21" s="92"/>
      <c r="J21" s="92"/>
      <c r="K21" s="92"/>
      <c r="L21" s="92"/>
      <c r="M21" s="92"/>
      <c r="N21" s="92"/>
      <c r="O21" s="92"/>
      <c r="P21" s="92"/>
      <c r="Q21" s="92"/>
      <c r="R21" s="92"/>
      <c r="S21" s="92"/>
      <c r="T21" s="108">
        <f t="shared" si="0"/>
        <v>0</v>
      </c>
    </row>
    <row r="22" spans="1:20" s="90" customFormat="1" ht="18.75">
      <c r="A22" s="93"/>
      <c r="B22" s="91"/>
      <c r="C22" s="92"/>
      <c r="D22" s="92"/>
      <c r="E22" s="92"/>
      <c r="F22" s="92"/>
      <c r="G22" s="92"/>
      <c r="H22" s="91"/>
      <c r="I22" s="92"/>
      <c r="J22" s="92"/>
      <c r="K22" s="92"/>
      <c r="L22" s="92"/>
      <c r="M22" s="92"/>
      <c r="N22" s="92"/>
      <c r="O22" s="92"/>
      <c r="P22" s="92"/>
      <c r="Q22" s="92"/>
      <c r="R22" s="92"/>
      <c r="S22" s="92"/>
      <c r="T22" s="108">
        <f t="shared" si="0"/>
        <v>0</v>
      </c>
    </row>
    <row r="23" spans="1:20" s="90" customFormat="1" ht="18.75">
      <c r="A23" s="93"/>
      <c r="B23" s="91"/>
      <c r="C23" s="92"/>
      <c r="D23" s="92"/>
      <c r="E23" s="92"/>
      <c r="F23" s="92"/>
      <c r="G23" s="92"/>
      <c r="H23" s="91"/>
      <c r="I23" s="92"/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108">
        <f t="shared" si="0"/>
        <v>0</v>
      </c>
    </row>
    <row r="24" spans="1:20" s="90" customFormat="1" ht="18.75">
      <c r="A24" s="93"/>
      <c r="B24" s="91"/>
      <c r="C24" s="92"/>
      <c r="D24" s="92"/>
      <c r="E24" s="92"/>
      <c r="F24" s="92"/>
      <c r="G24" s="92"/>
      <c r="H24" s="91"/>
      <c r="I24" s="92"/>
      <c r="J24" s="92"/>
      <c r="K24" s="92"/>
      <c r="L24" s="92"/>
      <c r="M24" s="92"/>
      <c r="N24" s="92"/>
      <c r="O24" s="92"/>
      <c r="P24" s="92"/>
      <c r="Q24" s="92"/>
      <c r="R24" s="92"/>
      <c r="S24" s="92"/>
      <c r="T24" s="108">
        <f t="shared" si="0"/>
        <v>0</v>
      </c>
    </row>
    <row r="25" spans="1:20" s="90" customFormat="1" ht="18.75">
      <c r="A25" s="93"/>
      <c r="B25" s="91"/>
      <c r="C25" s="92"/>
      <c r="D25" s="92"/>
      <c r="E25" s="92"/>
      <c r="F25" s="92"/>
      <c r="G25" s="92"/>
      <c r="H25" s="91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108">
        <f t="shared" si="0"/>
        <v>0</v>
      </c>
    </row>
    <row r="26" spans="1:20" s="90" customFormat="1" ht="18.75">
      <c r="A26" s="93"/>
      <c r="B26" s="91"/>
      <c r="C26" s="92"/>
      <c r="D26" s="92"/>
      <c r="E26" s="92"/>
      <c r="F26" s="92"/>
      <c r="G26" s="92"/>
      <c r="H26" s="91"/>
      <c r="I26" s="92"/>
      <c r="J26" s="92"/>
      <c r="K26" s="92"/>
      <c r="L26" s="92"/>
      <c r="M26" s="92"/>
      <c r="N26" s="92"/>
      <c r="O26" s="92"/>
      <c r="P26" s="92"/>
      <c r="Q26" s="92"/>
      <c r="R26" s="92"/>
      <c r="S26" s="92"/>
      <c r="T26" s="108">
        <f t="shared" si="0"/>
        <v>0</v>
      </c>
    </row>
    <row r="27" spans="1:20" s="90" customFormat="1" ht="18.75">
      <c r="A27" s="93"/>
      <c r="B27" s="91"/>
      <c r="C27" s="92"/>
      <c r="D27" s="92"/>
      <c r="E27" s="92"/>
      <c r="F27" s="92"/>
      <c r="G27" s="92"/>
      <c r="H27" s="91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92"/>
      <c r="T27" s="108">
        <f t="shared" si="0"/>
        <v>0</v>
      </c>
    </row>
    <row r="28" spans="1:20" s="90" customFormat="1" ht="18.75">
      <c r="A28" s="93"/>
      <c r="B28" s="91"/>
      <c r="C28" s="92"/>
      <c r="D28" s="92"/>
      <c r="E28" s="92"/>
      <c r="F28" s="92"/>
      <c r="G28" s="92"/>
      <c r="H28" s="91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108">
        <f t="shared" si="0"/>
        <v>0</v>
      </c>
    </row>
    <row r="29" spans="1:20" s="90" customFormat="1" ht="18.75">
      <c r="A29" s="94"/>
      <c r="B29" s="95"/>
      <c r="C29" s="96"/>
      <c r="D29" s="96"/>
      <c r="E29" s="96"/>
      <c r="F29" s="96"/>
      <c r="G29" s="96"/>
      <c r="H29" s="95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108">
        <f t="shared" si="0"/>
        <v>0</v>
      </c>
    </row>
    <row r="30" spans="1:20" s="86" customFormat="1" ht="19.5" thickBot="1">
      <c r="A30" s="97"/>
      <c r="B30" s="113" t="s">
        <v>207</v>
      </c>
      <c r="C30" s="114">
        <f>SUM(C8:C29)</f>
        <v>0</v>
      </c>
      <c r="D30" s="114">
        <f>SUM(D8:D29)</f>
        <v>0</v>
      </c>
      <c r="E30" s="114">
        <f>SUM(E8:E29)</f>
        <v>0</v>
      </c>
      <c r="F30" s="114">
        <f>SUM(F8:F29)</f>
        <v>0</v>
      </c>
      <c r="G30" s="114">
        <f>SUM(G8:G29)</f>
        <v>0</v>
      </c>
      <c r="H30" s="111"/>
      <c r="I30" s="112">
        <f>SUM(I12:I29)</f>
        <v>0</v>
      </c>
      <c r="J30" s="112">
        <f t="shared" ref="J30:Q30" si="2">SUM(J12:J29)</f>
        <v>0</v>
      </c>
      <c r="K30" s="112">
        <f t="shared" si="2"/>
        <v>0</v>
      </c>
      <c r="L30" s="112">
        <f t="shared" si="2"/>
        <v>0</v>
      </c>
      <c r="M30" s="112">
        <f t="shared" si="2"/>
        <v>0</v>
      </c>
      <c r="N30" s="112">
        <f t="shared" si="2"/>
        <v>0</v>
      </c>
      <c r="O30" s="112">
        <f t="shared" si="2"/>
        <v>0</v>
      </c>
      <c r="P30" s="112">
        <f t="shared" si="2"/>
        <v>0</v>
      </c>
      <c r="Q30" s="112">
        <f t="shared" si="2"/>
        <v>0</v>
      </c>
      <c r="R30" s="112">
        <f>SUM(R12:R29)</f>
        <v>0</v>
      </c>
      <c r="S30" s="112">
        <f>SUM(S12:S29)</f>
        <v>0</v>
      </c>
      <c r="T30" s="110">
        <f>SUM(T8:T29)</f>
        <v>0</v>
      </c>
    </row>
    <row r="31" spans="1:20" s="86" customFormat="1" ht="19.5" thickTop="1">
      <c r="B31" s="98"/>
      <c r="C31" s="99"/>
      <c r="D31" s="99"/>
      <c r="E31" s="99"/>
      <c r="F31" s="99"/>
      <c r="G31" s="99"/>
      <c r="H31" s="98"/>
      <c r="I31" s="99"/>
      <c r="J31" s="99"/>
      <c r="K31" s="99"/>
      <c r="L31" s="99"/>
      <c r="M31" s="99"/>
      <c r="N31" s="99"/>
      <c r="O31" s="99"/>
      <c r="P31" s="99"/>
      <c r="Q31" s="99"/>
      <c r="R31" s="99"/>
      <c r="S31" s="99"/>
      <c r="T31" s="99"/>
    </row>
    <row r="32" spans="1:20" s="90" customFormat="1" ht="18.75">
      <c r="B32" s="98"/>
      <c r="C32" s="100"/>
      <c r="D32" s="100"/>
      <c r="E32" s="100"/>
      <c r="F32" s="165" t="s">
        <v>273</v>
      </c>
      <c r="G32" s="118">
        <f>SUM(C30:G30)</f>
        <v>0</v>
      </c>
      <c r="H32" s="102"/>
      <c r="I32" s="100"/>
      <c r="J32" s="100"/>
      <c r="K32" s="100"/>
      <c r="L32" s="100"/>
      <c r="M32" s="100"/>
      <c r="N32" s="100"/>
      <c r="O32" s="100"/>
      <c r="P32" s="101"/>
      <c r="Q32" s="101"/>
      <c r="R32" s="163" t="s">
        <v>274</v>
      </c>
      <c r="S32" s="115">
        <f>SUM(I30:S30)</f>
        <v>0</v>
      </c>
      <c r="T32" s="86"/>
    </row>
    <row r="33" spans="2:20" s="90" customFormat="1" ht="19.5" thickBot="1">
      <c r="B33" s="102"/>
      <c r="C33" s="100"/>
      <c r="D33" s="100"/>
      <c r="E33" s="100"/>
      <c r="F33" s="165" t="s">
        <v>275</v>
      </c>
      <c r="G33" s="119">
        <v>0</v>
      </c>
      <c r="H33" s="102"/>
      <c r="I33" s="100"/>
      <c r="J33" s="100"/>
      <c r="K33" s="100"/>
      <c r="L33" s="100"/>
      <c r="M33" s="100"/>
      <c r="N33" s="100"/>
      <c r="O33" s="100"/>
      <c r="P33" s="101"/>
      <c r="Q33" s="101"/>
      <c r="R33" s="163" t="s">
        <v>275</v>
      </c>
      <c r="S33" s="116">
        <v>0</v>
      </c>
      <c r="T33" s="121">
        <f>-SUM(I11:S11)+G33-S33</f>
        <v>0</v>
      </c>
    </row>
    <row r="34" spans="2:20" s="90" customFormat="1" ht="19.5" thickTop="1">
      <c r="B34" s="102"/>
      <c r="C34" s="100"/>
      <c r="D34" s="100"/>
      <c r="E34" s="100"/>
      <c r="F34" s="165" t="s">
        <v>174</v>
      </c>
      <c r="G34" s="120">
        <f>G32-G33</f>
        <v>0</v>
      </c>
      <c r="H34" s="102"/>
      <c r="I34" s="100"/>
      <c r="J34" s="100"/>
      <c r="K34" s="100"/>
      <c r="L34" s="100"/>
      <c r="M34" s="100"/>
      <c r="N34" s="100"/>
      <c r="O34" s="100"/>
      <c r="P34" s="101"/>
      <c r="Q34" s="101"/>
      <c r="R34" s="163" t="s">
        <v>174</v>
      </c>
      <c r="S34" s="117">
        <f>S32-S33</f>
        <v>0</v>
      </c>
      <c r="T34" s="86"/>
    </row>
  </sheetData>
  <mergeCells count="9">
    <mergeCell ref="A1:T1"/>
    <mergeCell ref="A2:T2"/>
    <mergeCell ref="A3:T3"/>
    <mergeCell ref="A5:A7"/>
    <mergeCell ref="B5:G5"/>
    <mergeCell ref="H5:S5"/>
    <mergeCell ref="T5:T7"/>
    <mergeCell ref="B6:G6"/>
    <mergeCell ref="H6:S6"/>
  </mergeCells>
  <pageMargins left="0.70866141732283472" right="0.51181102362204722" top="0.62992125984251968" bottom="0.39370078740157483" header="0.31496062992125984" footer="0.31496062992125984"/>
  <pageSetup paperSize="9" scale="60" fitToHeight="0" orientation="landscape" r:id="rId1"/>
  <headerFooter>
    <oddHeader>&amp;C&amp;"TH SarabunIT๙,Bold"&amp;16 ๓๐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T34"/>
  <sheetViews>
    <sheetView view="pageLayout" zoomScaleNormal="80" workbookViewId="0">
      <selection activeCell="I8" sqref="I8"/>
    </sheetView>
  </sheetViews>
  <sheetFormatPr defaultColWidth="9.140625" defaultRowHeight="21"/>
  <cols>
    <col min="1" max="1" width="10.5703125" style="1" customWidth="1"/>
    <col min="2" max="2" width="12.28515625" style="5" customWidth="1"/>
    <col min="3" max="3" width="11.85546875" style="85" customWidth="1"/>
    <col min="4" max="4" width="11.5703125" style="85" customWidth="1"/>
    <col min="5" max="5" width="11.85546875" style="85" customWidth="1"/>
    <col min="6" max="6" width="12.28515625" style="85" customWidth="1"/>
    <col min="7" max="7" width="12.140625" style="85" customWidth="1"/>
    <col min="8" max="8" width="12.5703125" style="5" customWidth="1"/>
    <col min="9" max="9" width="11.7109375" style="85" customWidth="1"/>
    <col min="10" max="10" width="10.28515625" style="85" customWidth="1"/>
    <col min="11" max="11" width="9.140625" style="85" customWidth="1"/>
    <col min="12" max="12" width="8.42578125" style="85" customWidth="1"/>
    <col min="13" max="13" width="11.7109375" style="85" customWidth="1"/>
    <col min="14" max="15" width="8.42578125" style="85" customWidth="1"/>
    <col min="16" max="16" width="12.28515625" style="85" customWidth="1"/>
    <col min="17" max="17" width="8" style="85" customWidth="1"/>
    <col min="18" max="18" width="13.42578125" style="85" customWidth="1"/>
    <col min="19" max="19" width="12.42578125" style="85" customWidth="1"/>
    <col min="20" max="20" width="12.85546875" style="1" customWidth="1"/>
    <col min="21" max="16384" width="9.140625" style="1"/>
  </cols>
  <sheetData>
    <row r="1" spans="1:20" s="3" customFormat="1">
      <c r="A1" s="311" t="s">
        <v>455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1"/>
      <c r="T1" s="311"/>
    </row>
    <row r="2" spans="1:20" s="3" customFormat="1">
      <c r="A2" s="311" t="s">
        <v>532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1"/>
      <c r="R2" s="311"/>
      <c r="S2" s="311"/>
      <c r="T2" s="311"/>
    </row>
    <row r="3" spans="1:20" s="3" customFormat="1">
      <c r="A3" s="311" t="s">
        <v>457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  <c r="T3" s="311"/>
    </row>
    <row r="4" spans="1:20" ht="11.25" customHeight="1"/>
    <row r="5" spans="1:20" s="86" customFormat="1" ht="18.75">
      <c r="A5" s="373" t="s">
        <v>143</v>
      </c>
      <c r="B5" s="366" t="s">
        <v>136</v>
      </c>
      <c r="C5" s="366"/>
      <c r="D5" s="366"/>
      <c r="E5" s="366"/>
      <c r="F5" s="366"/>
      <c r="G5" s="366"/>
      <c r="H5" s="367" t="s">
        <v>137</v>
      </c>
      <c r="I5" s="368"/>
      <c r="J5" s="368"/>
      <c r="K5" s="368"/>
      <c r="L5" s="368"/>
      <c r="M5" s="368"/>
      <c r="N5" s="368"/>
      <c r="O5" s="368"/>
      <c r="P5" s="368"/>
      <c r="Q5" s="368"/>
      <c r="R5" s="368"/>
      <c r="S5" s="369"/>
      <c r="T5" s="370" t="s">
        <v>458</v>
      </c>
    </row>
    <row r="6" spans="1:20" s="86" customFormat="1" ht="18.75">
      <c r="A6" s="373"/>
      <c r="B6" s="366" t="s">
        <v>255</v>
      </c>
      <c r="C6" s="366"/>
      <c r="D6" s="366"/>
      <c r="E6" s="366"/>
      <c r="F6" s="366"/>
      <c r="G6" s="366"/>
      <c r="H6" s="367" t="s">
        <v>255</v>
      </c>
      <c r="I6" s="368"/>
      <c r="J6" s="368"/>
      <c r="K6" s="368"/>
      <c r="L6" s="368"/>
      <c r="M6" s="368"/>
      <c r="N6" s="368"/>
      <c r="O6" s="368"/>
      <c r="P6" s="368"/>
      <c r="Q6" s="368"/>
      <c r="R6" s="368"/>
      <c r="S6" s="369"/>
      <c r="T6" s="371"/>
    </row>
    <row r="7" spans="1:20" s="87" customFormat="1" ht="43.5" customHeight="1">
      <c r="A7" s="373"/>
      <c r="B7" s="103" t="s">
        <v>242</v>
      </c>
      <c r="C7" s="104" t="s">
        <v>295</v>
      </c>
      <c r="D7" s="104" t="s">
        <v>296</v>
      </c>
      <c r="E7" s="104" t="s">
        <v>520</v>
      </c>
      <c r="F7" s="104" t="s">
        <v>516</v>
      </c>
      <c r="G7" s="104" t="s">
        <v>468</v>
      </c>
      <c r="H7" s="105" t="s">
        <v>242</v>
      </c>
      <c r="I7" s="106" t="s">
        <v>522</v>
      </c>
      <c r="J7" s="106" t="s">
        <v>523</v>
      </c>
      <c r="K7" s="106" t="s">
        <v>524</v>
      </c>
      <c r="L7" s="106" t="s">
        <v>525</v>
      </c>
      <c r="M7" s="106" t="s">
        <v>526</v>
      </c>
      <c r="N7" s="106" t="s">
        <v>527</v>
      </c>
      <c r="O7" s="106" t="s">
        <v>528</v>
      </c>
      <c r="P7" s="106" t="s">
        <v>529</v>
      </c>
      <c r="Q7" s="106" t="s">
        <v>530</v>
      </c>
      <c r="R7" s="106" t="s">
        <v>466</v>
      </c>
      <c r="S7" s="106" t="s">
        <v>468</v>
      </c>
      <c r="T7" s="372"/>
    </row>
    <row r="8" spans="1:20" s="90" customFormat="1" ht="18.75">
      <c r="A8" s="88" t="s">
        <v>135</v>
      </c>
      <c r="B8" s="88"/>
      <c r="C8" s="89"/>
      <c r="D8" s="89"/>
      <c r="E8" s="89"/>
      <c r="F8" s="89"/>
      <c r="G8" s="89"/>
      <c r="H8" s="88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108">
        <f>SUM(C8:G8)-SUM(I8:S8)</f>
        <v>0</v>
      </c>
    </row>
    <row r="9" spans="1:20" s="90" customFormat="1" ht="18.75">
      <c r="A9" s="91" t="s">
        <v>135</v>
      </c>
      <c r="B9" s="91"/>
      <c r="C9" s="92"/>
      <c r="D9" s="92"/>
      <c r="E9" s="92"/>
      <c r="F9" s="92"/>
      <c r="G9" s="92"/>
      <c r="H9" s="91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108">
        <f t="shared" ref="T9:T29" si="0">SUM(C9:G9)-SUM(I9:S9)</f>
        <v>0</v>
      </c>
    </row>
    <row r="10" spans="1:20" s="90" customFormat="1" ht="18.75">
      <c r="A10" s="91" t="s">
        <v>135</v>
      </c>
      <c r="B10" s="95"/>
      <c r="C10" s="96"/>
      <c r="D10" s="96"/>
      <c r="E10" s="96"/>
      <c r="F10" s="96"/>
      <c r="G10" s="96"/>
      <c r="H10" s="91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108">
        <f t="shared" si="0"/>
        <v>0</v>
      </c>
    </row>
    <row r="11" spans="1:20" s="90" customFormat="1" ht="19.5" thickBot="1">
      <c r="A11" s="93"/>
      <c r="B11" s="170"/>
      <c r="C11" s="171"/>
      <c r="D11" s="171"/>
      <c r="E11" s="171"/>
      <c r="F11" s="171"/>
      <c r="G11" s="171"/>
      <c r="H11" s="111" t="s">
        <v>272</v>
      </c>
      <c r="I11" s="112">
        <f t="shared" ref="I11:S11" si="1">SUM(I8:I10)</f>
        <v>0</v>
      </c>
      <c r="J11" s="112">
        <f t="shared" si="1"/>
        <v>0</v>
      </c>
      <c r="K11" s="112">
        <f t="shared" si="1"/>
        <v>0</v>
      </c>
      <c r="L11" s="112">
        <f t="shared" si="1"/>
        <v>0</v>
      </c>
      <c r="M11" s="112">
        <f t="shared" si="1"/>
        <v>0</v>
      </c>
      <c r="N11" s="112">
        <f t="shared" si="1"/>
        <v>0</v>
      </c>
      <c r="O11" s="112">
        <f t="shared" si="1"/>
        <v>0</v>
      </c>
      <c r="P11" s="112">
        <f t="shared" si="1"/>
        <v>0</v>
      </c>
      <c r="Q11" s="112">
        <f t="shared" si="1"/>
        <v>0</v>
      </c>
      <c r="R11" s="112">
        <f t="shared" si="1"/>
        <v>0</v>
      </c>
      <c r="S11" s="112">
        <f t="shared" si="1"/>
        <v>0</v>
      </c>
      <c r="T11" s="92"/>
    </row>
    <row r="12" spans="1:20" s="90" customFormat="1" ht="19.5" thickTop="1">
      <c r="A12" s="93"/>
      <c r="B12" s="88"/>
      <c r="C12" s="89"/>
      <c r="D12" s="89"/>
      <c r="E12" s="89"/>
      <c r="F12" s="89"/>
      <c r="G12" s="89"/>
      <c r="H12" s="91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108">
        <f t="shared" si="0"/>
        <v>0</v>
      </c>
    </row>
    <row r="13" spans="1:20" s="90" customFormat="1" ht="18.75">
      <c r="A13" s="93"/>
      <c r="B13" s="88"/>
      <c r="C13" s="89"/>
      <c r="D13" s="89"/>
      <c r="E13" s="89"/>
      <c r="F13" s="89"/>
      <c r="G13" s="89"/>
      <c r="H13" s="91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108">
        <f t="shared" si="0"/>
        <v>0</v>
      </c>
    </row>
    <row r="14" spans="1:20" s="90" customFormat="1" ht="18.75">
      <c r="A14" s="93"/>
      <c r="B14" s="88"/>
      <c r="C14" s="89"/>
      <c r="D14" s="89"/>
      <c r="E14" s="89"/>
      <c r="F14" s="89"/>
      <c r="G14" s="89"/>
      <c r="H14" s="91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108">
        <f t="shared" si="0"/>
        <v>0</v>
      </c>
    </row>
    <row r="15" spans="1:20" s="90" customFormat="1" ht="18.75">
      <c r="A15" s="93"/>
      <c r="B15" s="88"/>
      <c r="C15" s="89"/>
      <c r="D15" s="89"/>
      <c r="E15" s="89"/>
      <c r="F15" s="89"/>
      <c r="G15" s="89"/>
      <c r="H15" s="91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108">
        <f t="shared" si="0"/>
        <v>0</v>
      </c>
    </row>
    <row r="16" spans="1:20" s="90" customFormat="1" ht="18.75">
      <c r="A16" s="93"/>
      <c r="B16" s="88"/>
      <c r="C16" s="89"/>
      <c r="D16" s="89"/>
      <c r="E16" s="89"/>
      <c r="F16" s="89"/>
      <c r="G16" s="89"/>
      <c r="H16" s="91"/>
      <c r="I16" s="92"/>
      <c r="J16" s="92"/>
      <c r="K16" s="92"/>
      <c r="L16" s="92"/>
      <c r="M16" s="92"/>
      <c r="N16" s="92"/>
      <c r="O16" s="92"/>
      <c r="P16" s="92"/>
      <c r="Q16" s="92"/>
      <c r="R16" s="92"/>
      <c r="S16" s="92"/>
      <c r="T16" s="108">
        <f t="shared" si="0"/>
        <v>0</v>
      </c>
    </row>
    <row r="17" spans="1:20" s="90" customFormat="1" ht="18.75">
      <c r="A17" s="93"/>
      <c r="B17" s="88"/>
      <c r="C17" s="89"/>
      <c r="D17" s="89"/>
      <c r="E17" s="89"/>
      <c r="F17" s="89"/>
      <c r="G17" s="89"/>
      <c r="H17" s="91"/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108">
        <f t="shared" si="0"/>
        <v>0</v>
      </c>
    </row>
    <row r="18" spans="1:20" s="90" customFormat="1" ht="18.75">
      <c r="A18" s="93"/>
      <c r="B18" s="88"/>
      <c r="C18" s="89"/>
      <c r="D18" s="89"/>
      <c r="E18" s="89"/>
      <c r="F18" s="89"/>
      <c r="G18" s="89"/>
      <c r="H18" s="91"/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108">
        <f t="shared" si="0"/>
        <v>0</v>
      </c>
    </row>
    <row r="19" spans="1:20" s="90" customFormat="1" ht="18.75">
      <c r="A19" s="93"/>
      <c r="B19" s="91"/>
      <c r="C19" s="92"/>
      <c r="D19" s="92"/>
      <c r="E19" s="92"/>
      <c r="F19" s="92"/>
      <c r="G19" s="92"/>
      <c r="H19" s="91"/>
      <c r="I19" s="92"/>
      <c r="J19" s="92"/>
      <c r="K19" s="92"/>
      <c r="L19" s="92"/>
      <c r="M19" s="92"/>
      <c r="N19" s="92"/>
      <c r="O19" s="92"/>
      <c r="P19" s="92"/>
      <c r="Q19" s="92"/>
      <c r="R19" s="92"/>
      <c r="S19" s="92"/>
      <c r="T19" s="108">
        <f t="shared" si="0"/>
        <v>0</v>
      </c>
    </row>
    <row r="20" spans="1:20" s="90" customFormat="1" ht="18.75">
      <c r="A20" s="93"/>
      <c r="B20" s="91"/>
      <c r="C20" s="92"/>
      <c r="D20" s="92"/>
      <c r="E20" s="92"/>
      <c r="F20" s="92"/>
      <c r="G20" s="92"/>
      <c r="H20" s="91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2"/>
      <c r="T20" s="108">
        <f t="shared" si="0"/>
        <v>0</v>
      </c>
    </row>
    <row r="21" spans="1:20" s="90" customFormat="1" ht="18.75">
      <c r="A21" s="93"/>
      <c r="B21" s="91"/>
      <c r="C21" s="92"/>
      <c r="D21" s="92"/>
      <c r="E21" s="92"/>
      <c r="F21" s="92"/>
      <c r="G21" s="92"/>
      <c r="H21" s="91"/>
      <c r="I21" s="92"/>
      <c r="J21" s="92"/>
      <c r="K21" s="92"/>
      <c r="L21" s="92"/>
      <c r="M21" s="92"/>
      <c r="N21" s="92"/>
      <c r="O21" s="92"/>
      <c r="P21" s="92"/>
      <c r="Q21" s="92"/>
      <c r="R21" s="92"/>
      <c r="S21" s="92"/>
      <c r="T21" s="108">
        <f t="shared" si="0"/>
        <v>0</v>
      </c>
    </row>
    <row r="22" spans="1:20" s="90" customFormat="1" ht="18.75">
      <c r="A22" s="93"/>
      <c r="B22" s="91"/>
      <c r="C22" s="92"/>
      <c r="D22" s="92"/>
      <c r="E22" s="92"/>
      <c r="F22" s="92"/>
      <c r="G22" s="92"/>
      <c r="H22" s="91"/>
      <c r="I22" s="92"/>
      <c r="J22" s="92"/>
      <c r="K22" s="92"/>
      <c r="L22" s="92"/>
      <c r="M22" s="92"/>
      <c r="N22" s="92"/>
      <c r="O22" s="92"/>
      <c r="P22" s="92"/>
      <c r="Q22" s="92"/>
      <c r="R22" s="92"/>
      <c r="S22" s="92"/>
      <c r="T22" s="108">
        <f t="shared" si="0"/>
        <v>0</v>
      </c>
    </row>
    <row r="23" spans="1:20" s="90" customFormat="1" ht="18.75">
      <c r="A23" s="93"/>
      <c r="B23" s="91"/>
      <c r="C23" s="92"/>
      <c r="D23" s="92"/>
      <c r="E23" s="92"/>
      <c r="F23" s="92"/>
      <c r="G23" s="92"/>
      <c r="H23" s="91"/>
      <c r="I23" s="92"/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108">
        <f t="shared" si="0"/>
        <v>0</v>
      </c>
    </row>
    <row r="24" spans="1:20" s="90" customFormat="1" ht="18.75">
      <c r="A24" s="93"/>
      <c r="B24" s="91"/>
      <c r="C24" s="92"/>
      <c r="D24" s="92"/>
      <c r="E24" s="92"/>
      <c r="F24" s="92"/>
      <c r="G24" s="92"/>
      <c r="H24" s="91"/>
      <c r="I24" s="92"/>
      <c r="J24" s="92"/>
      <c r="K24" s="92"/>
      <c r="L24" s="92"/>
      <c r="M24" s="92"/>
      <c r="N24" s="92"/>
      <c r="O24" s="92"/>
      <c r="P24" s="92"/>
      <c r="Q24" s="92"/>
      <c r="R24" s="92"/>
      <c r="S24" s="92"/>
      <c r="T24" s="108">
        <f t="shared" si="0"/>
        <v>0</v>
      </c>
    </row>
    <row r="25" spans="1:20" s="90" customFormat="1" ht="18.75">
      <c r="A25" s="93"/>
      <c r="B25" s="91"/>
      <c r="C25" s="92"/>
      <c r="D25" s="92"/>
      <c r="E25" s="92"/>
      <c r="F25" s="92"/>
      <c r="G25" s="92"/>
      <c r="H25" s="91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108">
        <f t="shared" si="0"/>
        <v>0</v>
      </c>
    </row>
    <row r="26" spans="1:20" s="90" customFormat="1" ht="18.75">
      <c r="A26" s="93"/>
      <c r="B26" s="91"/>
      <c r="C26" s="92"/>
      <c r="D26" s="92"/>
      <c r="E26" s="92"/>
      <c r="F26" s="92"/>
      <c r="G26" s="92"/>
      <c r="H26" s="91"/>
      <c r="I26" s="92"/>
      <c r="J26" s="92"/>
      <c r="K26" s="92"/>
      <c r="L26" s="92"/>
      <c r="M26" s="92"/>
      <c r="N26" s="92"/>
      <c r="O26" s="92"/>
      <c r="P26" s="92"/>
      <c r="Q26" s="92"/>
      <c r="R26" s="92"/>
      <c r="S26" s="92"/>
      <c r="T26" s="108">
        <f t="shared" si="0"/>
        <v>0</v>
      </c>
    </row>
    <row r="27" spans="1:20" s="90" customFormat="1" ht="18.75">
      <c r="A27" s="93"/>
      <c r="B27" s="91"/>
      <c r="C27" s="92"/>
      <c r="D27" s="92"/>
      <c r="E27" s="92"/>
      <c r="F27" s="92"/>
      <c r="G27" s="92"/>
      <c r="H27" s="91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92"/>
      <c r="T27" s="108">
        <f t="shared" si="0"/>
        <v>0</v>
      </c>
    </row>
    <row r="28" spans="1:20" s="90" customFormat="1" ht="18.75">
      <c r="A28" s="93"/>
      <c r="B28" s="91"/>
      <c r="C28" s="92"/>
      <c r="D28" s="92"/>
      <c r="E28" s="92"/>
      <c r="F28" s="92"/>
      <c r="G28" s="92"/>
      <c r="H28" s="91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108">
        <f t="shared" si="0"/>
        <v>0</v>
      </c>
    </row>
    <row r="29" spans="1:20" s="90" customFormat="1" ht="18.75">
      <c r="A29" s="94"/>
      <c r="B29" s="95"/>
      <c r="C29" s="96"/>
      <c r="D29" s="96"/>
      <c r="E29" s="96"/>
      <c r="F29" s="96"/>
      <c r="G29" s="96"/>
      <c r="H29" s="95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108">
        <f t="shared" si="0"/>
        <v>0</v>
      </c>
    </row>
    <row r="30" spans="1:20" s="86" customFormat="1" ht="19.5" thickBot="1">
      <c r="A30" s="97"/>
      <c r="B30" s="113" t="s">
        <v>207</v>
      </c>
      <c r="C30" s="114">
        <f>SUM(C8:C29)</f>
        <v>0</v>
      </c>
      <c r="D30" s="114">
        <f>SUM(D8:D29)</f>
        <v>0</v>
      </c>
      <c r="E30" s="114">
        <f>SUM(E8:E29)</f>
        <v>0</v>
      </c>
      <c r="F30" s="114">
        <f>SUM(F8:F29)</f>
        <v>0</v>
      </c>
      <c r="G30" s="114">
        <f>SUM(G8:G29)</f>
        <v>0</v>
      </c>
      <c r="H30" s="111"/>
      <c r="I30" s="112">
        <f t="shared" ref="I30:S30" si="2">SUM(I12:I29)</f>
        <v>0</v>
      </c>
      <c r="J30" s="112">
        <f t="shared" si="2"/>
        <v>0</v>
      </c>
      <c r="K30" s="112">
        <f t="shared" si="2"/>
        <v>0</v>
      </c>
      <c r="L30" s="112">
        <f t="shared" si="2"/>
        <v>0</v>
      </c>
      <c r="M30" s="112">
        <f t="shared" si="2"/>
        <v>0</v>
      </c>
      <c r="N30" s="112">
        <f t="shared" si="2"/>
        <v>0</v>
      </c>
      <c r="O30" s="112">
        <f t="shared" si="2"/>
        <v>0</v>
      </c>
      <c r="P30" s="112">
        <f t="shared" si="2"/>
        <v>0</v>
      </c>
      <c r="Q30" s="112">
        <f t="shared" si="2"/>
        <v>0</v>
      </c>
      <c r="R30" s="112">
        <f t="shared" si="2"/>
        <v>0</v>
      </c>
      <c r="S30" s="112">
        <f t="shared" si="2"/>
        <v>0</v>
      </c>
      <c r="T30" s="110">
        <f>SUM(T8:T29)</f>
        <v>0</v>
      </c>
    </row>
    <row r="31" spans="1:20" s="86" customFormat="1" ht="19.5" thickTop="1">
      <c r="B31" s="98"/>
      <c r="C31" s="99"/>
      <c r="D31" s="99"/>
      <c r="E31" s="99"/>
      <c r="F31" s="99"/>
      <c r="G31" s="99"/>
      <c r="H31" s="98"/>
      <c r="I31" s="99"/>
      <c r="J31" s="99"/>
      <c r="K31" s="99"/>
      <c r="L31" s="99"/>
      <c r="M31" s="99"/>
      <c r="N31" s="99"/>
      <c r="O31" s="99"/>
      <c r="P31" s="99"/>
      <c r="Q31" s="99"/>
      <c r="R31" s="99"/>
      <c r="S31" s="99"/>
      <c r="T31" s="99"/>
    </row>
    <row r="32" spans="1:20" s="90" customFormat="1" ht="18.75">
      <c r="B32" s="98"/>
      <c r="C32" s="100"/>
      <c r="D32" s="100"/>
      <c r="E32" s="100"/>
      <c r="F32" s="165" t="s">
        <v>273</v>
      </c>
      <c r="G32" s="118">
        <f>SUM(C30:G30)</f>
        <v>0</v>
      </c>
      <c r="H32" s="102"/>
      <c r="I32" s="100"/>
      <c r="J32" s="100"/>
      <c r="K32" s="100"/>
      <c r="L32" s="100"/>
      <c r="M32" s="100"/>
      <c r="N32" s="100"/>
      <c r="O32" s="100"/>
      <c r="P32" s="101"/>
      <c r="Q32" s="101"/>
      <c r="R32" s="163" t="s">
        <v>274</v>
      </c>
      <c r="S32" s="115">
        <f>SUM(I30:S30)</f>
        <v>0</v>
      </c>
      <c r="T32" s="86"/>
    </row>
    <row r="33" spans="2:20" s="90" customFormat="1" ht="19.5" thickBot="1">
      <c r="B33" s="102"/>
      <c r="C33" s="100"/>
      <c r="D33" s="100"/>
      <c r="E33" s="100"/>
      <c r="F33" s="165" t="s">
        <v>275</v>
      </c>
      <c r="G33" s="119">
        <v>0</v>
      </c>
      <c r="H33" s="102"/>
      <c r="I33" s="100"/>
      <c r="J33" s="100"/>
      <c r="K33" s="100"/>
      <c r="L33" s="100"/>
      <c r="M33" s="100"/>
      <c r="N33" s="100"/>
      <c r="O33" s="100"/>
      <c r="P33" s="101"/>
      <c r="Q33" s="101"/>
      <c r="R33" s="163" t="s">
        <v>275</v>
      </c>
      <c r="S33" s="116">
        <v>0</v>
      </c>
      <c r="T33" s="121">
        <f>-SUM(I11:S11)+G33-S33</f>
        <v>0</v>
      </c>
    </row>
    <row r="34" spans="2:20" s="90" customFormat="1" ht="19.5" thickTop="1">
      <c r="B34" s="102"/>
      <c r="C34" s="100"/>
      <c r="D34" s="100"/>
      <c r="E34" s="100"/>
      <c r="F34" s="165" t="s">
        <v>174</v>
      </c>
      <c r="G34" s="120">
        <f>G32-G33</f>
        <v>0</v>
      </c>
      <c r="H34" s="102"/>
      <c r="I34" s="100"/>
      <c r="J34" s="100"/>
      <c r="K34" s="100"/>
      <c r="L34" s="100"/>
      <c r="M34" s="100"/>
      <c r="N34" s="100"/>
      <c r="O34" s="100"/>
      <c r="P34" s="101"/>
      <c r="Q34" s="101"/>
      <c r="R34" s="163" t="s">
        <v>174</v>
      </c>
      <c r="S34" s="117">
        <f>S32-S33</f>
        <v>0</v>
      </c>
      <c r="T34" s="86"/>
    </row>
  </sheetData>
  <mergeCells count="9">
    <mergeCell ref="A1:T1"/>
    <mergeCell ref="A2:T2"/>
    <mergeCell ref="A3:T3"/>
    <mergeCell ref="A5:A7"/>
    <mergeCell ref="B5:G5"/>
    <mergeCell ref="H5:S5"/>
    <mergeCell ref="T5:T7"/>
    <mergeCell ref="B6:G6"/>
    <mergeCell ref="H6:S6"/>
  </mergeCells>
  <pageMargins left="0.70866141732283472" right="0.51181102362204722" top="0.62992125984251968" bottom="0.39370078740157483" header="0.31496062992125984" footer="0.31496062992125984"/>
  <pageSetup paperSize="9" scale="60" fitToHeight="0" orientation="landscape" r:id="rId1"/>
  <headerFooter>
    <oddHeader>&amp;C&amp;"TH SarabunIT๙,Bold"&amp;16 ๓๑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8"/>
    <pageSetUpPr fitToPage="1"/>
  </sheetPr>
  <dimension ref="A1:L90"/>
  <sheetViews>
    <sheetView view="pageLayout" zoomScale="90" zoomScaleNormal="100" zoomScaleSheetLayoutView="100" zoomScalePageLayoutView="90" workbookViewId="0">
      <selection activeCell="J71" sqref="J71"/>
    </sheetView>
  </sheetViews>
  <sheetFormatPr defaultColWidth="9.140625" defaultRowHeight="21"/>
  <cols>
    <col min="1" max="1" width="11" style="5" customWidth="1"/>
    <col min="2" max="2" width="12.42578125" style="5" bestFit="1" customWidth="1"/>
    <col min="3" max="3" width="8.85546875" style="5" customWidth="1"/>
    <col min="4" max="4" width="12.42578125" style="5" bestFit="1" customWidth="1"/>
    <col min="5" max="5" width="38.140625" style="5" bestFit="1" customWidth="1"/>
    <col min="6" max="6" width="12" style="5" bestFit="1" customWidth="1"/>
    <col min="7" max="7" width="14" style="1" customWidth="1"/>
    <col min="8" max="8" width="14.42578125" style="5" customWidth="1"/>
    <col min="9" max="9" width="15.28515625" style="1" customWidth="1"/>
    <col min="10" max="10" width="13.140625" style="1" bestFit="1" customWidth="1"/>
    <col min="11" max="11" width="11.42578125" style="1" customWidth="1"/>
    <col min="12" max="12" width="13.140625" style="5" bestFit="1" customWidth="1"/>
    <col min="13" max="16384" width="9.140625" style="1"/>
  </cols>
  <sheetData>
    <row r="1" spans="1:12">
      <c r="A1" s="331" t="s">
        <v>557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</row>
    <row r="2" spans="1:12">
      <c r="A2" s="331" t="s">
        <v>746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</row>
    <row r="3" spans="1:12">
      <c r="A3" s="331" t="s">
        <v>238</v>
      </c>
      <c r="B3" s="331"/>
      <c r="C3" s="331"/>
      <c r="D3" s="331"/>
      <c r="E3" s="331"/>
      <c r="F3" s="331"/>
      <c r="G3" s="331"/>
      <c r="H3" s="331"/>
      <c r="I3" s="331"/>
      <c r="J3" s="331"/>
      <c r="K3" s="331"/>
      <c r="L3" s="331"/>
    </row>
    <row r="4" spans="1:12">
      <c r="A4" s="38" t="s">
        <v>239</v>
      </c>
    </row>
    <row r="5" spans="1:12">
      <c r="A5" s="38" t="s">
        <v>240</v>
      </c>
    </row>
    <row r="6" spans="1:12">
      <c r="A6" s="38" t="s">
        <v>253</v>
      </c>
    </row>
    <row r="7" spans="1:12" s="4" customFormat="1">
      <c r="A7" s="359" t="s">
        <v>690</v>
      </c>
      <c r="B7" s="360"/>
      <c r="C7" s="360"/>
      <c r="D7" s="360"/>
      <c r="E7" s="360"/>
      <c r="F7" s="360"/>
      <c r="G7" s="361"/>
      <c r="H7" s="362" t="s">
        <v>312</v>
      </c>
      <c r="I7" s="363"/>
      <c r="J7" s="364"/>
      <c r="K7" s="76" t="s">
        <v>174</v>
      </c>
      <c r="L7" s="75" t="s">
        <v>145</v>
      </c>
    </row>
    <row r="8" spans="1:12" s="17" customFormat="1">
      <c r="A8" s="80" t="s">
        <v>241</v>
      </c>
      <c r="B8" s="357" t="s">
        <v>242</v>
      </c>
      <c r="C8" s="80" t="s">
        <v>243</v>
      </c>
      <c r="D8" s="357" t="s">
        <v>709</v>
      </c>
      <c r="E8" s="357" t="s">
        <v>710</v>
      </c>
      <c r="F8" s="357" t="s">
        <v>711</v>
      </c>
      <c r="G8" s="80" t="s">
        <v>144</v>
      </c>
      <c r="H8" s="350" t="s">
        <v>244</v>
      </c>
      <c r="I8" s="350" t="s">
        <v>241</v>
      </c>
      <c r="J8" s="77" t="s">
        <v>144</v>
      </c>
      <c r="K8" s="352" t="s">
        <v>245</v>
      </c>
      <c r="L8" s="70" t="s">
        <v>246</v>
      </c>
    </row>
    <row r="9" spans="1:12" s="17" customFormat="1">
      <c r="A9" s="81" t="s">
        <v>247</v>
      </c>
      <c r="B9" s="358"/>
      <c r="C9" s="81" t="s">
        <v>248</v>
      </c>
      <c r="D9" s="358"/>
      <c r="E9" s="358"/>
      <c r="F9" s="358"/>
      <c r="G9" s="82" t="s">
        <v>249</v>
      </c>
      <c r="H9" s="351"/>
      <c r="I9" s="351"/>
      <c r="J9" s="79" t="s">
        <v>251</v>
      </c>
      <c r="K9" s="353"/>
      <c r="L9" s="71" t="s">
        <v>252</v>
      </c>
    </row>
    <row r="10" spans="1:12">
      <c r="A10" s="41" t="s">
        <v>774</v>
      </c>
      <c r="B10" s="41">
        <v>3600059762</v>
      </c>
      <c r="C10" s="41" t="s">
        <v>289</v>
      </c>
      <c r="D10" s="41" t="s">
        <v>791</v>
      </c>
      <c r="E10" s="291" t="s">
        <v>592</v>
      </c>
      <c r="F10" s="41" t="s">
        <v>713</v>
      </c>
      <c r="G10" s="153">
        <v>700</v>
      </c>
      <c r="H10" s="41" t="s">
        <v>714</v>
      </c>
      <c r="I10" s="41" t="s">
        <v>774</v>
      </c>
      <c r="J10" s="153">
        <v>700</v>
      </c>
      <c r="K10" s="153">
        <f t="shared" ref="K10:K44" si="0">G10-J10</f>
        <v>0</v>
      </c>
      <c r="L10" s="41" t="s">
        <v>821</v>
      </c>
    </row>
    <row r="11" spans="1:12">
      <c r="A11" s="126" t="s">
        <v>774</v>
      </c>
      <c r="B11" s="126">
        <v>3600073267</v>
      </c>
      <c r="C11" s="126" t="s">
        <v>289</v>
      </c>
      <c r="D11" s="126" t="s">
        <v>792</v>
      </c>
      <c r="E11" s="128" t="s">
        <v>595</v>
      </c>
      <c r="F11" s="126" t="s">
        <v>713</v>
      </c>
      <c r="G11" s="127">
        <v>1540</v>
      </c>
      <c r="H11" s="126" t="s">
        <v>715</v>
      </c>
      <c r="I11" s="126" t="s">
        <v>774</v>
      </c>
      <c r="J11" s="127">
        <v>1540</v>
      </c>
      <c r="K11" s="127">
        <f t="shared" si="0"/>
        <v>0</v>
      </c>
      <c r="L11" s="126" t="s">
        <v>821</v>
      </c>
    </row>
    <row r="12" spans="1:12">
      <c r="A12" s="126" t="s">
        <v>774</v>
      </c>
      <c r="B12" s="126">
        <v>3600073268</v>
      </c>
      <c r="C12" s="126" t="s">
        <v>289</v>
      </c>
      <c r="D12" s="126" t="s">
        <v>793</v>
      </c>
      <c r="E12" s="128" t="s">
        <v>596</v>
      </c>
      <c r="F12" s="126" t="s">
        <v>713</v>
      </c>
      <c r="G12" s="127">
        <v>3100</v>
      </c>
      <c r="H12" s="126" t="s">
        <v>716</v>
      </c>
      <c r="I12" s="126" t="s">
        <v>774</v>
      </c>
      <c r="J12" s="127">
        <v>3100</v>
      </c>
      <c r="K12" s="127">
        <f t="shared" si="0"/>
        <v>0</v>
      </c>
      <c r="L12" s="126" t="s">
        <v>821</v>
      </c>
    </row>
    <row r="13" spans="1:12">
      <c r="A13" s="126" t="s">
        <v>774</v>
      </c>
      <c r="B13" s="126">
        <v>3600059763</v>
      </c>
      <c r="C13" s="126" t="s">
        <v>289</v>
      </c>
      <c r="D13" s="126" t="s">
        <v>794</v>
      </c>
      <c r="E13" s="128" t="s">
        <v>597</v>
      </c>
      <c r="F13" s="126" t="s">
        <v>713</v>
      </c>
      <c r="G13" s="127">
        <v>14550</v>
      </c>
      <c r="H13" s="126">
        <v>671000010</v>
      </c>
      <c r="I13" s="126" t="s">
        <v>774</v>
      </c>
      <c r="J13" s="127">
        <v>14550</v>
      </c>
      <c r="K13" s="127">
        <f t="shared" si="0"/>
        <v>0</v>
      </c>
      <c r="L13" s="126" t="s">
        <v>821</v>
      </c>
    </row>
    <row r="14" spans="1:12">
      <c r="A14" s="126" t="s">
        <v>774</v>
      </c>
      <c r="B14" s="126">
        <v>3600047692</v>
      </c>
      <c r="C14" s="126" t="s">
        <v>289</v>
      </c>
      <c r="D14" s="126" t="s">
        <v>795</v>
      </c>
      <c r="E14" s="128" t="s">
        <v>598</v>
      </c>
      <c r="F14" s="126" t="s">
        <v>713</v>
      </c>
      <c r="G14" s="127">
        <v>2000</v>
      </c>
      <c r="H14" s="126" t="s">
        <v>717</v>
      </c>
      <c r="I14" s="126" t="s">
        <v>774</v>
      </c>
      <c r="J14" s="127">
        <v>2000</v>
      </c>
      <c r="K14" s="127">
        <f t="shared" si="0"/>
        <v>0</v>
      </c>
      <c r="L14" s="126" t="s">
        <v>821</v>
      </c>
    </row>
    <row r="15" spans="1:12">
      <c r="A15" s="126" t="s">
        <v>774</v>
      </c>
      <c r="B15" s="126">
        <v>3600071271</v>
      </c>
      <c r="C15" s="126" t="s">
        <v>289</v>
      </c>
      <c r="D15" s="126" t="s">
        <v>796</v>
      </c>
      <c r="E15" s="128" t="s">
        <v>599</v>
      </c>
      <c r="F15" s="126" t="s">
        <v>713</v>
      </c>
      <c r="G15" s="127">
        <v>37073</v>
      </c>
      <c r="H15" s="126" t="s">
        <v>718</v>
      </c>
      <c r="I15" s="126" t="s">
        <v>774</v>
      </c>
      <c r="J15" s="127">
        <v>37073</v>
      </c>
      <c r="K15" s="127">
        <f t="shared" si="0"/>
        <v>0</v>
      </c>
      <c r="L15" s="126" t="s">
        <v>821</v>
      </c>
    </row>
    <row r="16" spans="1:12">
      <c r="A16" s="126" t="s">
        <v>788</v>
      </c>
      <c r="B16" s="126">
        <v>3600076612</v>
      </c>
      <c r="C16" s="126" t="s">
        <v>289</v>
      </c>
      <c r="D16" s="126" t="s">
        <v>797</v>
      </c>
      <c r="E16" s="128" t="s">
        <v>600</v>
      </c>
      <c r="F16" s="126" t="s">
        <v>713</v>
      </c>
      <c r="G16" s="127">
        <v>4616</v>
      </c>
      <c r="H16" s="126" t="s">
        <v>719</v>
      </c>
      <c r="I16" s="126" t="s">
        <v>788</v>
      </c>
      <c r="J16" s="127">
        <v>4616</v>
      </c>
      <c r="K16" s="127">
        <f t="shared" si="0"/>
        <v>0</v>
      </c>
      <c r="L16" s="126" t="s">
        <v>822</v>
      </c>
    </row>
    <row r="17" spans="1:12">
      <c r="A17" s="126" t="s">
        <v>788</v>
      </c>
      <c r="B17" s="126">
        <v>3600076613</v>
      </c>
      <c r="C17" s="126" t="s">
        <v>289</v>
      </c>
      <c r="D17" s="126" t="s">
        <v>798</v>
      </c>
      <c r="E17" s="128" t="s">
        <v>601</v>
      </c>
      <c r="F17" s="126" t="s">
        <v>713</v>
      </c>
      <c r="G17" s="127">
        <v>487.92</v>
      </c>
      <c r="H17" s="126" t="s">
        <v>720</v>
      </c>
      <c r="I17" s="126" t="s">
        <v>788</v>
      </c>
      <c r="J17" s="127">
        <v>487.92</v>
      </c>
      <c r="K17" s="127">
        <f t="shared" si="0"/>
        <v>0</v>
      </c>
      <c r="L17" s="126" t="s">
        <v>822</v>
      </c>
    </row>
    <row r="18" spans="1:12">
      <c r="A18" s="126" t="s">
        <v>788</v>
      </c>
      <c r="B18" s="126">
        <v>3600076614</v>
      </c>
      <c r="C18" s="126" t="s">
        <v>289</v>
      </c>
      <c r="D18" s="126" t="s">
        <v>799</v>
      </c>
      <c r="E18" s="128" t="s">
        <v>602</v>
      </c>
      <c r="F18" s="126" t="s">
        <v>713</v>
      </c>
      <c r="G18" s="127">
        <v>930</v>
      </c>
      <c r="H18" s="126" t="s">
        <v>721</v>
      </c>
      <c r="I18" s="126" t="s">
        <v>788</v>
      </c>
      <c r="J18" s="127">
        <v>930</v>
      </c>
      <c r="K18" s="127">
        <f t="shared" si="0"/>
        <v>0</v>
      </c>
      <c r="L18" s="126" t="s">
        <v>822</v>
      </c>
    </row>
    <row r="19" spans="1:12">
      <c r="A19" s="126" t="s">
        <v>788</v>
      </c>
      <c r="B19" s="126">
        <v>3600075145</v>
      </c>
      <c r="C19" s="126" t="s">
        <v>289</v>
      </c>
      <c r="D19" s="126" t="s">
        <v>800</v>
      </c>
      <c r="E19" s="128" t="s">
        <v>603</v>
      </c>
      <c r="F19" s="126" t="s">
        <v>713</v>
      </c>
      <c r="G19" s="127">
        <v>40314</v>
      </c>
      <c r="H19" s="126" t="s">
        <v>722</v>
      </c>
      <c r="I19" s="126" t="s">
        <v>788</v>
      </c>
      <c r="J19" s="127">
        <v>40314</v>
      </c>
      <c r="K19" s="127">
        <f t="shared" si="0"/>
        <v>0</v>
      </c>
      <c r="L19" s="126" t="s">
        <v>822</v>
      </c>
    </row>
    <row r="20" spans="1:12">
      <c r="A20" s="126" t="s">
        <v>788</v>
      </c>
      <c r="B20" s="126">
        <v>3600075155</v>
      </c>
      <c r="C20" s="126" t="s">
        <v>289</v>
      </c>
      <c r="D20" s="126" t="s">
        <v>801</v>
      </c>
      <c r="E20" s="128" t="s">
        <v>604</v>
      </c>
      <c r="F20" s="126" t="s">
        <v>713</v>
      </c>
      <c r="G20" s="127">
        <v>22080</v>
      </c>
      <c r="H20" s="126" t="s">
        <v>723</v>
      </c>
      <c r="I20" s="126" t="s">
        <v>788</v>
      </c>
      <c r="J20" s="127">
        <v>22080</v>
      </c>
      <c r="K20" s="127">
        <f t="shared" si="0"/>
        <v>0</v>
      </c>
      <c r="L20" s="126" t="s">
        <v>822</v>
      </c>
    </row>
    <row r="21" spans="1:12">
      <c r="A21" s="126" t="s">
        <v>789</v>
      </c>
      <c r="B21" s="126">
        <v>3600075760</v>
      </c>
      <c r="C21" s="126" t="s">
        <v>276</v>
      </c>
      <c r="D21" s="126" t="s">
        <v>802</v>
      </c>
      <c r="E21" s="128" t="s">
        <v>605</v>
      </c>
      <c r="F21" s="126" t="s">
        <v>713</v>
      </c>
      <c r="G21" s="127">
        <v>17200</v>
      </c>
      <c r="H21" s="126" t="s">
        <v>724</v>
      </c>
      <c r="I21" s="126" t="s">
        <v>789</v>
      </c>
      <c r="J21" s="127">
        <v>17200</v>
      </c>
      <c r="K21" s="127">
        <f t="shared" si="0"/>
        <v>0</v>
      </c>
      <c r="L21" s="126" t="s">
        <v>823</v>
      </c>
    </row>
    <row r="22" spans="1:12">
      <c r="A22" s="126" t="s">
        <v>789</v>
      </c>
      <c r="B22" s="126">
        <v>3600070949</v>
      </c>
      <c r="C22" s="126" t="s">
        <v>289</v>
      </c>
      <c r="D22" s="126" t="s">
        <v>803</v>
      </c>
      <c r="E22" s="128" t="s">
        <v>606</v>
      </c>
      <c r="F22" s="126" t="s">
        <v>713</v>
      </c>
      <c r="G22" s="127">
        <v>35000</v>
      </c>
      <c r="H22" s="126">
        <v>671000015</v>
      </c>
      <c r="I22" s="126" t="s">
        <v>789</v>
      </c>
      <c r="J22" s="127">
        <v>35000</v>
      </c>
      <c r="K22" s="127">
        <f t="shared" si="0"/>
        <v>0</v>
      </c>
      <c r="L22" s="126" t="s">
        <v>823</v>
      </c>
    </row>
    <row r="23" spans="1:12">
      <c r="A23" s="126" t="s">
        <v>789</v>
      </c>
      <c r="B23" s="126">
        <v>3600077611</v>
      </c>
      <c r="C23" s="126" t="s">
        <v>289</v>
      </c>
      <c r="D23" s="126" t="s">
        <v>804</v>
      </c>
      <c r="E23" s="128" t="s">
        <v>607</v>
      </c>
      <c r="F23" s="126" t="s">
        <v>713</v>
      </c>
      <c r="G23" s="127">
        <v>1000</v>
      </c>
      <c r="H23" s="126" t="s">
        <v>725</v>
      </c>
      <c r="I23" s="126" t="s">
        <v>789</v>
      </c>
      <c r="J23" s="127">
        <v>1000</v>
      </c>
      <c r="K23" s="127">
        <f t="shared" si="0"/>
        <v>0</v>
      </c>
      <c r="L23" s="126" t="s">
        <v>823</v>
      </c>
    </row>
    <row r="24" spans="1:12">
      <c r="A24" s="126" t="s">
        <v>789</v>
      </c>
      <c r="B24" s="126">
        <v>3600070959</v>
      </c>
      <c r="C24" s="126" t="s">
        <v>289</v>
      </c>
      <c r="D24" s="126" t="s">
        <v>803</v>
      </c>
      <c r="E24" s="128" t="s">
        <v>608</v>
      </c>
      <c r="F24" s="126" t="s">
        <v>713</v>
      </c>
      <c r="G24" s="127">
        <v>12900</v>
      </c>
      <c r="H24" s="126">
        <v>230034</v>
      </c>
      <c r="I24" s="126" t="s">
        <v>789</v>
      </c>
      <c r="J24" s="127">
        <v>12900</v>
      </c>
      <c r="K24" s="127">
        <f t="shared" si="0"/>
        <v>0</v>
      </c>
      <c r="L24" s="126" t="s">
        <v>823</v>
      </c>
    </row>
    <row r="25" spans="1:12">
      <c r="A25" s="126" t="s">
        <v>789</v>
      </c>
      <c r="B25" s="126">
        <v>3600070960</v>
      </c>
      <c r="C25" s="126" t="s">
        <v>289</v>
      </c>
      <c r="D25" s="126" t="s">
        <v>803</v>
      </c>
      <c r="E25" s="128" t="s">
        <v>609</v>
      </c>
      <c r="F25" s="126" t="s">
        <v>713</v>
      </c>
      <c r="G25" s="127">
        <v>132607</v>
      </c>
      <c r="H25" s="126">
        <v>240035</v>
      </c>
      <c r="I25" s="126" t="s">
        <v>789</v>
      </c>
      <c r="J25" s="127">
        <v>132607</v>
      </c>
      <c r="K25" s="127">
        <f t="shared" si="0"/>
        <v>0</v>
      </c>
      <c r="L25" s="126" t="s">
        <v>823</v>
      </c>
    </row>
    <row r="26" spans="1:12">
      <c r="A26" s="126" t="s">
        <v>789</v>
      </c>
      <c r="B26" s="126">
        <v>3600076237</v>
      </c>
      <c r="C26" s="126" t="s">
        <v>289</v>
      </c>
      <c r="D26" s="126" t="s">
        <v>805</v>
      </c>
      <c r="E26" s="128" t="s">
        <v>609</v>
      </c>
      <c r="F26" s="126" t="s">
        <v>713</v>
      </c>
      <c r="G26" s="127">
        <v>1720</v>
      </c>
      <c r="H26" s="126">
        <v>240033</v>
      </c>
      <c r="I26" s="126" t="s">
        <v>789</v>
      </c>
      <c r="J26" s="127">
        <v>1720</v>
      </c>
      <c r="K26" s="127">
        <f t="shared" si="0"/>
        <v>0</v>
      </c>
      <c r="L26" s="126" t="s">
        <v>823</v>
      </c>
    </row>
    <row r="27" spans="1:12">
      <c r="A27" s="126" t="s">
        <v>789</v>
      </c>
      <c r="B27" s="126">
        <v>3600076239</v>
      </c>
      <c r="C27" s="126" t="s">
        <v>289</v>
      </c>
      <c r="D27" s="126" t="s">
        <v>806</v>
      </c>
      <c r="E27" s="128" t="s">
        <v>610</v>
      </c>
      <c r="F27" s="126" t="s">
        <v>713</v>
      </c>
      <c r="G27" s="127">
        <v>29885.75</v>
      </c>
      <c r="H27" s="126">
        <v>671000017</v>
      </c>
      <c r="I27" s="126" t="s">
        <v>789</v>
      </c>
      <c r="J27" s="127">
        <v>29885.75</v>
      </c>
      <c r="K27" s="127">
        <f t="shared" si="0"/>
        <v>0</v>
      </c>
      <c r="L27" s="126" t="s">
        <v>823</v>
      </c>
    </row>
    <row r="28" spans="1:12">
      <c r="A28" s="126" t="s">
        <v>789</v>
      </c>
      <c r="B28" s="126">
        <v>3600074980</v>
      </c>
      <c r="C28" s="126" t="s">
        <v>289</v>
      </c>
      <c r="D28" s="126" t="s">
        <v>807</v>
      </c>
      <c r="E28" s="128" t="s">
        <v>611</v>
      </c>
      <c r="F28" s="126" t="s">
        <v>713</v>
      </c>
      <c r="G28" s="127">
        <v>47453.5</v>
      </c>
      <c r="H28" s="126">
        <v>671000021</v>
      </c>
      <c r="I28" s="126" t="s">
        <v>789</v>
      </c>
      <c r="J28" s="127">
        <v>47453.5</v>
      </c>
      <c r="K28" s="127">
        <f t="shared" si="0"/>
        <v>0</v>
      </c>
      <c r="L28" s="126" t="s">
        <v>823</v>
      </c>
    </row>
    <row r="29" spans="1:12">
      <c r="A29" s="126" t="s">
        <v>789</v>
      </c>
      <c r="B29" s="126">
        <v>3600040098</v>
      </c>
      <c r="C29" s="126" t="s">
        <v>289</v>
      </c>
      <c r="D29" s="126" t="s">
        <v>808</v>
      </c>
      <c r="E29" s="128" t="s">
        <v>612</v>
      </c>
      <c r="F29" s="126" t="s">
        <v>713</v>
      </c>
      <c r="G29" s="127">
        <v>25000</v>
      </c>
      <c r="H29" s="126">
        <v>671000022</v>
      </c>
      <c r="I29" s="126" t="s">
        <v>789</v>
      </c>
      <c r="J29" s="127">
        <v>25000</v>
      </c>
      <c r="K29" s="127">
        <f t="shared" si="0"/>
        <v>0</v>
      </c>
      <c r="L29" s="126" t="s">
        <v>823</v>
      </c>
    </row>
    <row r="30" spans="1:12">
      <c r="A30" s="126" t="s">
        <v>790</v>
      </c>
      <c r="B30" s="126">
        <v>3600075662</v>
      </c>
      <c r="C30" s="126" t="s">
        <v>289</v>
      </c>
      <c r="D30" s="126" t="s">
        <v>809</v>
      </c>
      <c r="E30" s="128" t="s">
        <v>604</v>
      </c>
      <c r="F30" s="126" t="s">
        <v>713</v>
      </c>
      <c r="G30" s="127">
        <v>3000</v>
      </c>
      <c r="H30" s="126">
        <v>240040</v>
      </c>
      <c r="I30" s="126" t="s">
        <v>790</v>
      </c>
      <c r="J30" s="127">
        <v>3000</v>
      </c>
      <c r="K30" s="127">
        <f t="shared" si="0"/>
        <v>0</v>
      </c>
      <c r="L30" s="126" t="s">
        <v>824</v>
      </c>
    </row>
    <row r="31" spans="1:12">
      <c r="A31" s="126" t="s">
        <v>790</v>
      </c>
      <c r="B31" s="126">
        <v>3600075285</v>
      </c>
      <c r="C31" s="126" t="s">
        <v>289</v>
      </c>
      <c r="D31" s="126" t="s">
        <v>810</v>
      </c>
      <c r="E31" s="128" t="s">
        <v>613</v>
      </c>
      <c r="F31" s="126" t="s">
        <v>713</v>
      </c>
      <c r="G31" s="127">
        <v>9070</v>
      </c>
      <c r="H31" s="126" t="s">
        <v>727</v>
      </c>
      <c r="I31" s="126" t="s">
        <v>790</v>
      </c>
      <c r="J31" s="127">
        <v>9070</v>
      </c>
      <c r="K31" s="127">
        <f t="shared" si="0"/>
        <v>0</v>
      </c>
      <c r="L31" s="126" t="s">
        <v>824</v>
      </c>
    </row>
    <row r="32" spans="1:12">
      <c r="A32" s="126" t="s">
        <v>790</v>
      </c>
      <c r="B32" s="126">
        <v>3600075286</v>
      </c>
      <c r="C32" s="126" t="s">
        <v>289</v>
      </c>
      <c r="D32" s="126" t="s">
        <v>811</v>
      </c>
      <c r="E32" s="128" t="s">
        <v>820</v>
      </c>
      <c r="F32" s="126" t="s">
        <v>713</v>
      </c>
      <c r="G32" s="127">
        <v>14800</v>
      </c>
      <c r="H32" s="292" t="s">
        <v>726</v>
      </c>
      <c r="I32" s="126" t="s">
        <v>790</v>
      </c>
      <c r="J32" s="127">
        <v>14800</v>
      </c>
      <c r="K32" s="127">
        <f t="shared" si="0"/>
        <v>0</v>
      </c>
      <c r="L32" s="126" t="s">
        <v>824</v>
      </c>
    </row>
    <row r="33" spans="1:12">
      <c r="A33" s="126" t="s">
        <v>790</v>
      </c>
      <c r="B33" s="126">
        <v>3600075287</v>
      </c>
      <c r="C33" s="126" t="s">
        <v>289</v>
      </c>
      <c r="D33" s="126" t="s">
        <v>812</v>
      </c>
      <c r="E33" s="128" t="s">
        <v>398</v>
      </c>
      <c r="F33" s="126" t="s">
        <v>713</v>
      </c>
      <c r="G33" s="127">
        <v>180</v>
      </c>
      <c r="H33" s="126" t="s">
        <v>728</v>
      </c>
      <c r="I33" s="126" t="s">
        <v>790</v>
      </c>
      <c r="J33" s="127">
        <v>180</v>
      </c>
      <c r="K33" s="127">
        <f t="shared" si="0"/>
        <v>0</v>
      </c>
      <c r="L33" s="126" t="s">
        <v>824</v>
      </c>
    </row>
    <row r="34" spans="1:12">
      <c r="E34" s="1"/>
      <c r="G34" s="85"/>
      <c r="I34" s="5"/>
      <c r="J34" s="85"/>
      <c r="K34" s="85"/>
    </row>
    <row r="35" spans="1:12">
      <c r="E35" s="1"/>
      <c r="G35" s="85"/>
      <c r="I35" s="5"/>
      <c r="J35" s="85"/>
      <c r="K35" s="85"/>
    </row>
    <row r="36" spans="1:12">
      <c r="A36" s="381" t="s">
        <v>690</v>
      </c>
      <c r="B36" s="381"/>
      <c r="C36" s="381"/>
      <c r="D36" s="381"/>
      <c r="E36" s="381"/>
      <c r="F36" s="381"/>
      <c r="G36" s="381"/>
      <c r="H36" s="382" t="s">
        <v>312</v>
      </c>
      <c r="I36" s="382"/>
      <c r="J36" s="382"/>
      <c r="K36" s="76" t="s">
        <v>174</v>
      </c>
      <c r="L36" s="75" t="s">
        <v>145</v>
      </c>
    </row>
    <row r="37" spans="1:12">
      <c r="A37" s="80" t="s">
        <v>241</v>
      </c>
      <c r="B37" s="357" t="s">
        <v>242</v>
      </c>
      <c r="C37" s="80" t="s">
        <v>243</v>
      </c>
      <c r="D37" s="357" t="s">
        <v>709</v>
      </c>
      <c r="E37" s="357" t="s">
        <v>710</v>
      </c>
      <c r="F37" s="357" t="s">
        <v>711</v>
      </c>
      <c r="G37" s="80" t="s">
        <v>144</v>
      </c>
      <c r="H37" s="350" t="s">
        <v>244</v>
      </c>
      <c r="I37" s="350" t="s">
        <v>241</v>
      </c>
      <c r="J37" s="77" t="s">
        <v>144</v>
      </c>
      <c r="K37" s="352" t="s">
        <v>245</v>
      </c>
      <c r="L37" s="70" t="s">
        <v>246</v>
      </c>
    </row>
    <row r="38" spans="1:12">
      <c r="A38" s="81" t="s">
        <v>247</v>
      </c>
      <c r="B38" s="358"/>
      <c r="C38" s="81" t="s">
        <v>248</v>
      </c>
      <c r="D38" s="358"/>
      <c r="E38" s="358"/>
      <c r="F38" s="358"/>
      <c r="G38" s="82" t="s">
        <v>249</v>
      </c>
      <c r="H38" s="351"/>
      <c r="I38" s="351"/>
      <c r="J38" s="79" t="s">
        <v>251</v>
      </c>
      <c r="K38" s="353"/>
      <c r="L38" s="71" t="s">
        <v>252</v>
      </c>
    </row>
    <row r="39" spans="1:12">
      <c r="A39" s="124" t="s">
        <v>755</v>
      </c>
      <c r="B39" s="124">
        <v>3600008726</v>
      </c>
      <c r="C39" s="124" t="s">
        <v>289</v>
      </c>
      <c r="D39" s="124" t="s">
        <v>813</v>
      </c>
      <c r="E39" s="293" t="s">
        <v>818</v>
      </c>
      <c r="F39" s="124" t="s">
        <v>713</v>
      </c>
      <c r="G39" s="125">
        <v>22806</v>
      </c>
      <c r="H39" s="124" t="s">
        <v>845</v>
      </c>
      <c r="I39" s="124" t="s">
        <v>755</v>
      </c>
      <c r="J39" s="125">
        <v>22806</v>
      </c>
      <c r="K39" s="125">
        <f t="shared" si="0"/>
        <v>0</v>
      </c>
      <c r="L39" s="124" t="s">
        <v>825</v>
      </c>
    </row>
    <row r="40" spans="1:12">
      <c r="A40" s="126" t="s">
        <v>755</v>
      </c>
      <c r="B40" s="126">
        <v>3600008727</v>
      </c>
      <c r="C40" s="126" t="s">
        <v>289</v>
      </c>
      <c r="D40" s="126" t="s">
        <v>814</v>
      </c>
      <c r="E40" s="128" t="s">
        <v>818</v>
      </c>
      <c r="F40" s="126" t="s">
        <v>713</v>
      </c>
      <c r="G40" s="127">
        <v>3840</v>
      </c>
      <c r="H40" s="126" t="s">
        <v>846</v>
      </c>
      <c r="I40" s="126" t="s">
        <v>755</v>
      </c>
      <c r="J40" s="127">
        <v>3840</v>
      </c>
      <c r="K40" s="127">
        <f t="shared" si="0"/>
        <v>0</v>
      </c>
      <c r="L40" s="126" t="s">
        <v>825</v>
      </c>
    </row>
    <row r="41" spans="1:12">
      <c r="A41" s="126" t="s">
        <v>759</v>
      </c>
      <c r="B41" s="126">
        <v>3600076767</v>
      </c>
      <c r="C41" s="126" t="s">
        <v>289</v>
      </c>
      <c r="D41" s="126" t="s">
        <v>815</v>
      </c>
      <c r="E41" s="128" t="s">
        <v>819</v>
      </c>
      <c r="F41" s="126" t="s">
        <v>713</v>
      </c>
      <c r="G41" s="127">
        <v>29000</v>
      </c>
      <c r="H41" s="126" t="s">
        <v>847</v>
      </c>
      <c r="I41" s="126" t="s">
        <v>759</v>
      </c>
      <c r="J41" s="127">
        <v>29000</v>
      </c>
      <c r="K41" s="127">
        <f t="shared" si="0"/>
        <v>0</v>
      </c>
      <c r="L41" s="126" t="s">
        <v>786</v>
      </c>
    </row>
    <row r="42" spans="1:12">
      <c r="A42" s="126" t="s">
        <v>759</v>
      </c>
      <c r="B42" s="126">
        <v>3600078725</v>
      </c>
      <c r="C42" s="126" t="s">
        <v>289</v>
      </c>
      <c r="D42" s="126" t="s">
        <v>816</v>
      </c>
      <c r="E42" s="128" t="s">
        <v>819</v>
      </c>
      <c r="F42" s="126" t="s">
        <v>713</v>
      </c>
      <c r="G42" s="127">
        <v>800</v>
      </c>
      <c r="H42" s="126" t="s">
        <v>848</v>
      </c>
      <c r="I42" s="126" t="s">
        <v>759</v>
      </c>
      <c r="J42" s="127">
        <v>800</v>
      </c>
      <c r="K42" s="127">
        <f t="shared" si="0"/>
        <v>0</v>
      </c>
      <c r="L42" s="126" t="s">
        <v>786</v>
      </c>
    </row>
    <row r="43" spans="1:12">
      <c r="A43" s="126" t="s">
        <v>759</v>
      </c>
      <c r="B43" s="126">
        <v>3600076768</v>
      </c>
      <c r="C43" s="126" t="s">
        <v>289</v>
      </c>
      <c r="D43" s="126" t="s">
        <v>817</v>
      </c>
      <c r="E43" s="128" t="s">
        <v>819</v>
      </c>
      <c r="F43" s="126" t="s">
        <v>713</v>
      </c>
      <c r="G43" s="127">
        <v>17700</v>
      </c>
      <c r="H43" s="126" t="s">
        <v>849</v>
      </c>
      <c r="I43" s="126" t="s">
        <v>759</v>
      </c>
      <c r="J43" s="127">
        <v>17700</v>
      </c>
      <c r="K43" s="127">
        <f t="shared" si="0"/>
        <v>0</v>
      </c>
      <c r="L43" s="126" t="s">
        <v>786</v>
      </c>
    </row>
    <row r="44" spans="1:12">
      <c r="A44" s="126" t="s">
        <v>759</v>
      </c>
      <c r="B44" s="126">
        <v>3600078726</v>
      </c>
      <c r="C44" s="126" t="s">
        <v>289</v>
      </c>
      <c r="D44" s="126" t="s">
        <v>817</v>
      </c>
      <c r="E44" s="128" t="s">
        <v>819</v>
      </c>
      <c r="F44" s="126" t="s">
        <v>713</v>
      </c>
      <c r="G44" s="127">
        <v>1080</v>
      </c>
      <c r="H44" s="126" t="s">
        <v>850</v>
      </c>
      <c r="I44" s="126" t="s">
        <v>759</v>
      </c>
      <c r="J44" s="127">
        <v>1080</v>
      </c>
      <c r="K44" s="127">
        <f t="shared" si="0"/>
        <v>0</v>
      </c>
      <c r="L44" s="126" t="s">
        <v>786</v>
      </c>
    </row>
    <row r="45" spans="1:12">
      <c r="A45" s="129"/>
      <c r="B45" s="129"/>
      <c r="C45" s="129"/>
      <c r="D45" s="129"/>
      <c r="E45" s="129"/>
      <c r="F45" s="129"/>
      <c r="G45" s="130"/>
      <c r="H45" s="129"/>
      <c r="I45" s="131"/>
      <c r="J45" s="130"/>
      <c r="K45" s="130"/>
      <c r="L45" s="129"/>
    </row>
    <row r="46" spans="1:12" ht="21.75" thickBot="1">
      <c r="A46" s="374" t="s">
        <v>207</v>
      </c>
      <c r="B46" s="374"/>
      <c r="C46" s="374"/>
      <c r="D46" s="374"/>
      <c r="E46" s="374"/>
      <c r="F46" s="374"/>
      <c r="G46" s="40">
        <f>SUM(G10:G45)</f>
        <v>532433.16999999993</v>
      </c>
      <c r="H46" s="354" t="s">
        <v>207</v>
      </c>
      <c r="I46" s="355"/>
      <c r="J46" s="40">
        <f>SUM(J10:J45)</f>
        <v>532433.16999999993</v>
      </c>
      <c r="K46" s="40">
        <f>SUM(K10:K45)</f>
        <v>0</v>
      </c>
      <c r="L46" s="41"/>
    </row>
    <row r="47" spans="1:12" ht="21.75" thickTop="1">
      <c r="A47" s="379"/>
      <c r="B47" s="377"/>
      <c r="C47" s="377"/>
      <c r="D47" s="377"/>
      <c r="E47" s="377"/>
      <c r="F47" s="377"/>
      <c r="G47" s="380"/>
      <c r="H47" s="375"/>
      <c r="I47" s="376"/>
      <c r="J47" s="377"/>
      <c r="K47" s="376"/>
      <c r="L47" s="378"/>
    </row>
    <row r="49" spans="1:12">
      <c r="A49" s="331" t="s">
        <v>557</v>
      </c>
      <c r="B49" s="331"/>
      <c r="C49" s="331"/>
      <c r="D49" s="331"/>
      <c r="E49" s="331"/>
      <c r="F49" s="331"/>
      <c r="G49" s="331"/>
      <c r="H49" s="331"/>
      <c r="I49" s="331"/>
      <c r="J49" s="331"/>
      <c r="K49" s="331"/>
      <c r="L49" s="331"/>
    </row>
    <row r="50" spans="1:12">
      <c r="A50" s="331" t="s">
        <v>746</v>
      </c>
      <c r="B50" s="331"/>
      <c r="C50" s="331"/>
      <c r="D50" s="331"/>
      <c r="E50" s="331"/>
      <c r="F50" s="331"/>
      <c r="G50" s="331"/>
      <c r="H50" s="331"/>
      <c r="I50" s="331"/>
      <c r="J50" s="331"/>
      <c r="K50" s="331"/>
      <c r="L50" s="331"/>
    </row>
    <row r="51" spans="1:12">
      <c r="A51" s="331" t="s">
        <v>314</v>
      </c>
      <c r="B51" s="331"/>
      <c r="C51" s="331"/>
      <c r="D51" s="331"/>
      <c r="E51" s="331"/>
      <c r="F51" s="331"/>
      <c r="G51" s="331"/>
      <c r="H51" s="331"/>
      <c r="I51" s="331"/>
      <c r="J51" s="331"/>
      <c r="K51" s="331"/>
      <c r="L51" s="331"/>
    </row>
    <row r="52" spans="1:12">
      <c r="A52" s="38" t="s">
        <v>239</v>
      </c>
    </row>
    <row r="53" spans="1:12">
      <c r="A53" s="38" t="s">
        <v>240</v>
      </c>
    </row>
    <row r="54" spans="1:12">
      <c r="A54" s="38" t="s">
        <v>253</v>
      </c>
    </row>
    <row r="55" spans="1:12">
      <c r="A55" s="359" t="s">
        <v>690</v>
      </c>
      <c r="B55" s="360"/>
      <c r="C55" s="360"/>
      <c r="D55" s="360"/>
      <c r="E55" s="360"/>
      <c r="F55" s="360"/>
      <c r="G55" s="361"/>
      <c r="H55" s="362" t="s">
        <v>312</v>
      </c>
      <c r="I55" s="363"/>
      <c r="J55" s="364"/>
      <c r="K55" s="76" t="s">
        <v>174</v>
      </c>
      <c r="L55" s="75" t="s">
        <v>145</v>
      </c>
    </row>
    <row r="56" spans="1:12">
      <c r="A56" s="80" t="s">
        <v>241</v>
      </c>
      <c r="B56" s="357" t="s">
        <v>242</v>
      </c>
      <c r="C56" s="80" t="s">
        <v>243</v>
      </c>
      <c r="D56" s="357" t="s">
        <v>709</v>
      </c>
      <c r="E56" s="357" t="s">
        <v>710</v>
      </c>
      <c r="F56" s="357" t="s">
        <v>711</v>
      </c>
      <c r="G56" s="80" t="s">
        <v>144</v>
      </c>
      <c r="H56" s="350" t="s">
        <v>244</v>
      </c>
      <c r="I56" s="350" t="s">
        <v>241</v>
      </c>
      <c r="J56" s="77" t="s">
        <v>144</v>
      </c>
      <c r="K56" s="352" t="s">
        <v>245</v>
      </c>
      <c r="L56" s="70" t="s">
        <v>246</v>
      </c>
    </row>
    <row r="57" spans="1:12">
      <c r="A57" s="81" t="s">
        <v>247</v>
      </c>
      <c r="B57" s="358"/>
      <c r="C57" s="81" t="s">
        <v>248</v>
      </c>
      <c r="D57" s="358"/>
      <c r="E57" s="358"/>
      <c r="F57" s="358"/>
      <c r="G57" s="82" t="s">
        <v>249</v>
      </c>
      <c r="H57" s="351"/>
      <c r="I57" s="351"/>
      <c r="J57" s="79" t="s">
        <v>251</v>
      </c>
      <c r="K57" s="353"/>
      <c r="L57" s="71" t="s">
        <v>252</v>
      </c>
    </row>
    <row r="58" spans="1:12">
      <c r="A58" s="124" t="s">
        <v>790</v>
      </c>
      <c r="B58" s="124">
        <v>3100066713</v>
      </c>
      <c r="C58" s="124" t="s">
        <v>297</v>
      </c>
      <c r="D58" s="124" t="s">
        <v>827</v>
      </c>
      <c r="E58" s="293" t="s">
        <v>614</v>
      </c>
      <c r="F58" s="124" t="s">
        <v>713</v>
      </c>
      <c r="G58" s="125">
        <v>157600</v>
      </c>
      <c r="H58" s="124">
        <v>68000156</v>
      </c>
      <c r="I58" s="124" t="s">
        <v>790</v>
      </c>
      <c r="J58" s="125">
        <v>157600</v>
      </c>
      <c r="K58" s="125">
        <f>G58-J58</f>
        <v>0</v>
      </c>
      <c r="L58" s="124"/>
    </row>
    <row r="59" spans="1:12">
      <c r="A59" s="126" t="s">
        <v>759</v>
      </c>
      <c r="B59" s="126">
        <v>3100013066</v>
      </c>
      <c r="C59" s="126" t="s">
        <v>297</v>
      </c>
      <c r="D59" s="126" t="s">
        <v>815</v>
      </c>
      <c r="E59" s="128" t="s">
        <v>615</v>
      </c>
      <c r="F59" s="126" t="s">
        <v>713</v>
      </c>
      <c r="G59" s="127">
        <v>385900</v>
      </c>
      <c r="H59" s="126" t="s">
        <v>843</v>
      </c>
      <c r="I59" s="126" t="s">
        <v>759</v>
      </c>
      <c r="J59" s="127">
        <v>385900</v>
      </c>
      <c r="K59" s="127">
        <f>G59-J59</f>
        <v>0</v>
      </c>
      <c r="L59" s="126"/>
    </row>
    <row r="60" spans="1:12">
      <c r="A60" s="126" t="s">
        <v>759</v>
      </c>
      <c r="B60" s="126">
        <v>3100069101</v>
      </c>
      <c r="C60" s="126" t="s">
        <v>299</v>
      </c>
      <c r="D60" s="126" t="s">
        <v>828</v>
      </c>
      <c r="E60" s="128" t="s">
        <v>616</v>
      </c>
      <c r="F60" s="126" t="s">
        <v>713</v>
      </c>
      <c r="G60" s="127">
        <v>2000</v>
      </c>
      <c r="H60" s="126">
        <v>2500048</v>
      </c>
      <c r="I60" s="126" t="s">
        <v>759</v>
      </c>
      <c r="J60" s="127">
        <v>2000</v>
      </c>
      <c r="K60" s="127">
        <f>G60-J60</f>
        <v>0</v>
      </c>
      <c r="L60" s="126"/>
    </row>
    <row r="61" spans="1:12">
      <c r="A61" s="126" t="s">
        <v>759</v>
      </c>
      <c r="B61" s="126">
        <v>3100067085</v>
      </c>
      <c r="C61" s="126" t="s">
        <v>297</v>
      </c>
      <c r="D61" s="126" t="s">
        <v>829</v>
      </c>
      <c r="E61" s="128" t="s">
        <v>617</v>
      </c>
      <c r="F61" s="126" t="s">
        <v>713</v>
      </c>
      <c r="G61" s="127">
        <v>7500</v>
      </c>
      <c r="H61" s="126" t="s">
        <v>844</v>
      </c>
      <c r="I61" s="126" t="s">
        <v>759</v>
      </c>
      <c r="J61" s="127">
        <v>7500</v>
      </c>
      <c r="K61" s="127">
        <f>G61-J61</f>
        <v>0</v>
      </c>
      <c r="L61" s="126"/>
    </row>
    <row r="62" spans="1:12">
      <c r="A62" s="126"/>
      <c r="B62" s="126"/>
      <c r="C62" s="126"/>
      <c r="D62" s="126"/>
      <c r="E62" s="126"/>
      <c r="F62" s="126"/>
      <c r="G62" s="127"/>
      <c r="H62" s="126"/>
      <c r="I62" s="128"/>
      <c r="J62" s="127"/>
      <c r="K62" s="127"/>
      <c r="L62" s="126"/>
    </row>
    <row r="63" spans="1:12">
      <c r="A63" s="126"/>
      <c r="B63" s="126"/>
      <c r="C63" s="126"/>
      <c r="D63" s="126"/>
      <c r="E63" s="126"/>
      <c r="F63" s="126"/>
      <c r="G63" s="127"/>
      <c r="H63" s="126"/>
      <c r="I63" s="128"/>
      <c r="J63" s="127"/>
      <c r="K63" s="127"/>
      <c r="L63" s="126"/>
    </row>
    <row r="64" spans="1:12">
      <c r="A64" s="126"/>
      <c r="B64" s="126"/>
      <c r="C64" s="126"/>
      <c r="D64" s="126"/>
      <c r="E64" s="126"/>
      <c r="F64" s="126"/>
      <c r="G64" s="127"/>
      <c r="H64" s="126"/>
      <c r="I64" s="128"/>
      <c r="J64" s="127"/>
      <c r="K64" s="127"/>
      <c r="L64" s="126"/>
    </row>
    <row r="65" spans="1:12">
      <c r="A65" s="129"/>
      <c r="B65" s="129"/>
      <c r="C65" s="129"/>
      <c r="D65" s="129"/>
      <c r="E65" s="129"/>
      <c r="F65" s="129"/>
      <c r="G65" s="130"/>
      <c r="H65" s="129"/>
      <c r="I65" s="131"/>
      <c r="J65" s="130"/>
      <c r="K65" s="130"/>
      <c r="L65" s="129"/>
    </row>
    <row r="66" spans="1:12" ht="21.75" thickBot="1">
      <c r="A66" s="374" t="s">
        <v>207</v>
      </c>
      <c r="B66" s="374"/>
      <c r="C66" s="374"/>
      <c r="D66" s="374"/>
      <c r="E66" s="374"/>
      <c r="F66" s="374"/>
      <c r="G66" s="40">
        <f>SUM(G58:G65)</f>
        <v>553000</v>
      </c>
      <c r="H66" s="354" t="s">
        <v>207</v>
      </c>
      <c r="I66" s="355"/>
      <c r="J66" s="40">
        <f>SUM(J58:J65)</f>
        <v>553000</v>
      </c>
      <c r="K66" s="40">
        <f>SUM(K58:K65)</f>
        <v>0</v>
      </c>
      <c r="L66" s="41"/>
    </row>
    <row r="67" spans="1:12" ht="21.75" thickTop="1">
      <c r="A67" s="379"/>
      <c r="B67" s="377"/>
      <c r="C67" s="377"/>
      <c r="D67" s="377"/>
      <c r="E67" s="377"/>
      <c r="F67" s="377"/>
      <c r="G67" s="380"/>
      <c r="H67" s="375"/>
      <c r="I67" s="376"/>
      <c r="J67" s="377"/>
      <c r="K67" s="376"/>
      <c r="L67" s="378"/>
    </row>
    <row r="68" spans="1:12">
      <c r="A68" s="331" t="s">
        <v>557</v>
      </c>
      <c r="B68" s="331"/>
      <c r="C68" s="331"/>
      <c r="D68" s="331"/>
      <c r="E68" s="331"/>
      <c r="F68" s="331"/>
      <c r="G68" s="331"/>
      <c r="H68" s="331"/>
      <c r="I68" s="331"/>
      <c r="J68" s="331"/>
      <c r="K68" s="331"/>
      <c r="L68" s="331"/>
    </row>
    <row r="69" spans="1:12">
      <c r="A69" s="331" t="s">
        <v>746</v>
      </c>
      <c r="B69" s="331"/>
      <c r="C69" s="331"/>
      <c r="D69" s="331"/>
      <c r="E69" s="331"/>
      <c r="F69" s="331"/>
      <c r="G69" s="331"/>
      <c r="H69" s="331"/>
      <c r="I69" s="331"/>
      <c r="J69" s="331"/>
      <c r="K69" s="331"/>
      <c r="L69" s="331"/>
    </row>
    <row r="70" spans="1:12">
      <c r="A70" s="331" t="s">
        <v>313</v>
      </c>
      <c r="B70" s="331"/>
      <c r="C70" s="331"/>
      <c r="D70" s="331"/>
      <c r="E70" s="331"/>
      <c r="F70" s="331"/>
      <c r="G70" s="331"/>
      <c r="H70" s="331"/>
      <c r="I70" s="331"/>
      <c r="J70" s="331"/>
      <c r="K70" s="331"/>
      <c r="L70" s="331"/>
    </row>
    <row r="71" spans="1:12">
      <c r="A71" s="38" t="s">
        <v>239</v>
      </c>
    </row>
    <row r="72" spans="1:12">
      <c r="A72" s="38" t="s">
        <v>240</v>
      </c>
    </row>
    <row r="73" spans="1:12">
      <c r="A73" s="38" t="s">
        <v>253</v>
      </c>
    </row>
    <row r="74" spans="1:12">
      <c r="A74" s="359" t="s">
        <v>690</v>
      </c>
      <c r="B74" s="360"/>
      <c r="C74" s="360"/>
      <c r="D74" s="360"/>
      <c r="E74" s="360"/>
      <c r="F74" s="360"/>
      <c r="G74" s="361"/>
      <c r="H74" s="362" t="s">
        <v>312</v>
      </c>
      <c r="I74" s="363"/>
      <c r="J74" s="364"/>
      <c r="K74" s="76" t="s">
        <v>174</v>
      </c>
      <c r="L74" s="75" t="s">
        <v>145</v>
      </c>
    </row>
    <row r="75" spans="1:12">
      <c r="A75" s="80" t="s">
        <v>241</v>
      </c>
      <c r="B75" s="357" t="s">
        <v>242</v>
      </c>
      <c r="C75" s="80" t="s">
        <v>243</v>
      </c>
      <c r="D75" s="357" t="s">
        <v>709</v>
      </c>
      <c r="E75" s="357" t="s">
        <v>710</v>
      </c>
      <c r="F75" s="357" t="s">
        <v>711</v>
      </c>
      <c r="G75" s="80" t="s">
        <v>144</v>
      </c>
      <c r="H75" s="77" t="s">
        <v>244</v>
      </c>
      <c r="I75" s="350" t="s">
        <v>241</v>
      </c>
      <c r="J75" s="77" t="s">
        <v>144</v>
      </c>
      <c r="K75" s="352" t="s">
        <v>245</v>
      </c>
      <c r="L75" s="70" t="s">
        <v>246</v>
      </c>
    </row>
    <row r="76" spans="1:12">
      <c r="A76" s="81" t="s">
        <v>247</v>
      </c>
      <c r="B76" s="358"/>
      <c r="C76" s="81" t="s">
        <v>248</v>
      </c>
      <c r="D76" s="358"/>
      <c r="E76" s="358"/>
      <c r="F76" s="358"/>
      <c r="G76" s="82" t="s">
        <v>249</v>
      </c>
      <c r="H76" s="78" t="s">
        <v>248</v>
      </c>
      <c r="I76" s="351"/>
      <c r="J76" s="79" t="s">
        <v>251</v>
      </c>
      <c r="K76" s="353"/>
      <c r="L76" s="71" t="s">
        <v>252</v>
      </c>
    </row>
    <row r="77" spans="1:12">
      <c r="A77" s="124" t="s">
        <v>758</v>
      </c>
      <c r="B77" s="124">
        <v>3200003426</v>
      </c>
      <c r="C77" s="124" t="s">
        <v>301</v>
      </c>
      <c r="D77" s="124" t="s">
        <v>830</v>
      </c>
      <c r="E77" s="293" t="s">
        <v>620</v>
      </c>
      <c r="F77" s="124" t="s">
        <v>713</v>
      </c>
      <c r="G77" s="125">
        <v>9140</v>
      </c>
      <c r="H77" s="124" t="s">
        <v>840</v>
      </c>
      <c r="I77" s="124" t="s">
        <v>758</v>
      </c>
      <c r="J77" s="125">
        <v>9140</v>
      </c>
      <c r="K77" s="125">
        <f t="shared" ref="K77:K87" si="1">G77-J77</f>
        <v>0</v>
      </c>
      <c r="L77" s="124" t="s">
        <v>826</v>
      </c>
    </row>
    <row r="78" spans="1:12">
      <c r="A78" s="126" t="s">
        <v>758</v>
      </c>
      <c r="B78" s="126">
        <v>3200019703</v>
      </c>
      <c r="C78" s="126" t="s">
        <v>301</v>
      </c>
      <c r="D78" s="126" t="s">
        <v>831</v>
      </c>
      <c r="E78" s="128" t="s">
        <v>621</v>
      </c>
      <c r="F78" s="126" t="s">
        <v>713</v>
      </c>
      <c r="G78" s="127">
        <v>9000</v>
      </c>
      <c r="H78" s="126" t="s">
        <v>841</v>
      </c>
      <c r="I78" s="126" t="s">
        <v>758</v>
      </c>
      <c r="J78" s="127">
        <v>9000</v>
      </c>
      <c r="K78" s="127">
        <f t="shared" si="1"/>
        <v>0</v>
      </c>
      <c r="L78" s="126" t="s">
        <v>826</v>
      </c>
    </row>
    <row r="79" spans="1:12">
      <c r="A79" s="126" t="s">
        <v>774</v>
      </c>
      <c r="B79" s="126">
        <v>3200003357</v>
      </c>
      <c r="C79" s="126" t="s">
        <v>301</v>
      </c>
      <c r="D79" s="126" t="s">
        <v>832</v>
      </c>
      <c r="E79" s="128" t="s">
        <v>622</v>
      </c>
      <c r="F79" s="126" t="s">
        <v>713</v>
      </c>
      <c r="G79" s="127">
        <v>4342</v>
      </c>
      <c r="H79" s="126">
        <v>6800125</v>
      </c>
      <c r="I79" s="126" t="s">
        <v>774</v>
      </c>
      <c r="J79" s="127">
        <v>4342</v>
      </c>
      <c r="K79" s="127">
        <f t="shared" si="1"/>
        <v>0</v>
      </c>
      <c r="L79" s="126" t="s">
        <v>821</v>
      </c>
    </row>
    <row r="80" spans="1:12">
      <c r="A80" s="126" t="s">
        <v>788</v>
      </c>
      <c r="B80" s="126">
        <v>3200015228</v>
      </c>
      <c r="C80" s="126" t="s">
        <v>301</v>
      </c>
      <c r="D80" s="126" t="s">
        <v>833</v>
      </c>
      <c r="E80" s="128" t="s">
        <v>618</v>
      </c>
      <c r="F80" s="126" t="s">
        <v>713</v>
      </c>
      <c r="G80" s="127">
        <v>63920</v>
      </c>
      <c r="H80" s="126">
        <v>6800317</v>
      </c>
      <c r="I80" s="126" t="s">
        <v>788</v>
      </c>
      <c r="J80" s="127">
        <v>63920</v>
      </c>
      <c r="K80" s="127">
        <f t="shared" si="1"/>
        <v>0</v>
      </c>
      <c r="L80" s="126" t="s">
        <v>822</v>
      </c>
    </row>
    <row r="81" spans="1:12">
      <c r="A81" s="126" t="s">
        <v>789</v>
      </c>
      <c r="B81" s="126">
        <v>3200012475</v>
      </c>
      <c r="C81" s="126" t="s">
        <v>301</v>
      </c>
      <c r="D81" s="126" t="s">
        <v>834</v>
      </c>
      <c r="E81" s="128" t="s">
        <v>623</v>
      </c>
      <c r="F81" s="126" t="s">
        <v>713</v>
      </c>
      <c r="G81" s="127">
        <v>4040</v>
      </c>
      <c r="H81" s="126">
        <v>6800166</v>
      </c>
      <c r="I81" s="126" t="s">
        <v>789</v>
      </c>
      <c r="J81" s="127">
        <v>4040</v>
      </c>
      <c r="K81" s="127">
        <f t="shared" si="1"/>
        <v>0</v>
      </c>
      <c r="L81" s="126" t="s">
        <v>823</v>
      </c>
    </row>
    <row r="82" spans="1:12">
      <c r="A82" s="126" t="s">
        <v>789</v>
      </c>
      <c r="B82" s="126">
        <v>3200012476</v>
      </c>
      <c r="C82" s="126" t="s">
        <v>301</v>
      </c>
      <c r="D82" s="126" t="s">
        <v>835</v>
      </c>
      <c r="E82" s="128" t="s">
        <v>623</v>
      </c>
      <c r="F82" s="126" t="s">
        <v>713</v>
      </c>
      <c r="G82" s="127">
        <v>7207</v>
      </c>
      <c r="H82" s="126">
        <v>6800168</v>
      </c>
      <c r="I82" s="126" t="s">
        <v>789</v>
      </c>
      <c r="J82" s="127">
        <v>7207</v>
      </c>
      <c r="K82" s="127">
        <f t="shared" si="1"/>
        <v>0</v>
      </c>
      <c r="L82" s="126" t="s">
        <v>823</v>
      </c>
    </row>
    <row r="83" spans="1:12">
      <c r="A83" s="126" t="s">
        <v>789</v>
      </c>
      <c r="B83" s="126">
        <v>3200012477</v>
      </c>
      <c r="C83" s="126" t="s">
        <v>301</v>
      </c>
      <c r="D83" s="126" t="s">
        <v>836</v>
      </c>
      <c r="E83" s="128" t="s">
        <v>623</v>
      </c>
      <c r="F83" s="126" t="s">
        <v>713</v>
      </c>
      <c r="G83" s="127">
        <v>7830</v>
      </c>
      <c r="H83" s="126">
        <v>6800168</v>
      </c>
      <c r="I83" s="126" t="s">
        <v>789</v>
      </c>
      <c r="J83" s="127">
        <v>7830</v>
      </c>
      <c r="K83" s="127">
        <f t="shared" si="1"/>
        <v>0</v>
      </c>
      <c r="L83" s="126" t="s">
        <v>823</v>
      </c>
    </row>
    <row r="84" spans="1:12">
      <c r="A84" s="126" t="s">
        <v>790</v>
      </c>
      <c r="B84" s="126">
        <v>3200000177</v>
      </c>
      <c r="C84" s="126" t="s">
        <v>301</v>
      </c>
      <c r="D84" s="126" t="s">
        <v>837</v>
      </c>
      <c r="E84" s="128" t="s">
        <v>624</v>
      </c>
      <c r="F84" s="126" t="s">
        <v>713</v>
      </c>
      <c r="G84" s="127">
        <v>15000</v>
      </c>
      <c r="H84" s="126">
        <v>6800169</v>
      </c>
      <c r="I84" s="126" t="s">
        <v>790</v>
      </c>
      <c r="J84" s="127">
        <v>15000</v>
      </c>
      <c r="K84" s="127">
        <f t="shared" si="1"/>
        <v>0</v>
      </c>
      <c r="L84" s="126" t="s">
        <v>824</v>
      </c>
    </row>
    <row r="85" spans="1:12">
      <c r="A85" s="126" t="s">
        <v>790</v>
      </c>
      <c r="B85" s="126">
        <v>3200014630</v>
      </c>
      <c r="C85" s="126" t="s">
        <v>301</v>
      </c>
      <c r="D85" s="126" t="s">
        <v>838</v>
      </c>
      <c r="E85" s="128" t="s">
        <v>625</v>
      </c>
      <c r="F85" s="126" t="s">
        <v>713</v>
      </c>
      <c r="G85" s="127">
        <v>15000</v>
      </c>
      <c r="H85" s="126">
        <v>6800171</v>
      </c>
      <c r="I85" s="126" t="s">
        <v>790</v>
      </c>
      <c r="J85" s="127">
        <v>15000</v>
      </c>
      <c r="K85" s="127">
        <f t="shared" si="1"/>
        <v>0</v>
      </c>
      <c r="L85" s="126" t="s">
        <v>824</v>
      </c>
    </row>
    <row r="86" spans="1:12">
      <c r="A86" s="126" t="s">
        <v>790</v>
      </c>
      <c r="B86" s="126">
        <v>3200015233</v>
      </c>
      <c r="C86" s="126" t="s">
        <v>301</v>
      </c>
      <c r="D86" s="126" t="s">
        <v>839</v>
      </c>
      <c r="E86" s="128" t="s">
        <v>626</v>
      </c>
      <c r="F86" s="126" t="s">
        <v>713</v>
      </c>
      <c r="G86" s="127">
        <v>600</v>
      </c>
      <c r="H86" s="126">
        <v>6800179</v>
      </c>
      <c r="I86" s="126" t="s">
        <v>790</v>
      </c>
      <c r="J86" s="127">
        <v>600</v>
      </c>
      <c r="K86" s="127">
        <f t="shared" si="1"/>
        <v>0</v>
      </c>
      <c r="L86" s="126" t="s">
        <v>824</v>
      </c>
    </row>
    <row r="87" spans="1:12">
      <c r="A87" s="126" t="s">
        <v>759</v>
      </c>
      <c r="B87" s="126">
        <v>3100066043</v>
      </c>
      <c r="C87" s="126" t="s">
        <v>298</v>
      </c>
      <c r="D87" s="126" t="s">
        <v>827</v>
      </c>
      <c r="E87" s="128" t="s">
        <v>619</v>
      </c>
      <c r="F87" s="126" t="s">
        <v>713</v>
      </c>
      <c r="G87" s="127">
        <v>5016000</v>
      </c>
      <c r="H87" s="126" t="s">
        <v>842</v>
      </c>
      <c r="I87" s="126" t="s">
        <v>759</v>
      </c>
      <c r="J87" s="127">
        <v>5016000</v>
      </c>
      <c r="K87" s="127">
        <f t="shared" si="1"/>
        <v>0</v>
      </c>
      <c r="L87" s="126" t="s">
        <v>786</v>
      </c>
    </row>
    <row r="88" spans="1:12">
      <c r="A88" s="129"/>
      <c r="B88" s="129"/>
      <c r="C88" s="129"/>
      <c r="D88" s="129"/>
      <c r="E88" s="129"/>
      <c r="F88" s="129"/>
      <c r="G88" s="130"/>
      <c r="H88" s="129"/>
      <c r="I88" s="131"/>
      <c r="J88" s="130"/>
      <c r="K88" s="130"/>
      <c r="L88" s="129"/>
    </row>
    <row r="89" spans="1:12" ht="21.75" thickBot="1">
      <c r="A89" s="374" t="s">
        <v>207</v>
      </c>
      <c r="B89" s="374"/>
      <c r="C89" s="374"/>
      <c r="D89" s="374"/>
      <c r="E89" s="374"/>
      <c r="F89" s="374"/>
      <c r="G89" s="40">
        <f>SUM(G77:G87)</f>
        <v>5152079</v>
      </c>
      <c r="H89" s="374" t="s">
        <v>207</v>
      </c>
      <c r="I89" s="374"/>
      <c r="J89" s="40">
        <f>SUM(J77:J88)</f>
        <v>5152079</v>
      </c>
      <c r="K89" s="40">
        <f>SUM(K77:K88)</f>
        <v>0</v>
      </c>
      <c r="L89" s="32"/>
    </row>
    <row r="90" spans="1:12" ht="21.75" thickTop="1"/>
  </sheetData>
  <mergeCells count="54">
    <mergeCell ref="I37:I38"/>
    <mergeCell ref="B37:B38"/>
    <mergeCell ref="D37:D38"/>
    <mergeCell ref="E37:E38"/>
    <mergeCell ref="F37:F38"/>
    <mergeCell ref="H37:H38"/>
    <mergeCell ref="F56:F57"/>
    <mergeCell ref="I8:I9"/>
    <mergeCell ref="K8:K9"/>
    <mergeCell ref="A1:L1"/>
    <mergeCell ref="A2:L2"/>
    <mergeCell ref="A3:L3"/>
    <mergeCell ref="A7:G7"/>
    <mergeCell ref="H7:J7"/>
    <mergeCell ref="D8:D9"/>
    <mergeCell ref="E8:E9"/>
    <mergeCell ref="F8:F9"/>
    <mergeCell ref="B8:B9"/>
    <mergeCell ref="H8:H9"/>
    <mergeCell ref="K37:K38"/>
    <mergeCell ref="A36:G36"/>
    <mergeCell ref="H36:J36"/>
    <mergeCell ref="K75:K76"/>
    <mergeCell ref="H46:I46"/>
    <mergeCell ref="A47:G47"/>
    <mergeCell ref="H47:L47"/>
    <mergeCell ref="A50:L50"/>
    <mergeCell ref="A51:L51"/>
    <mergeCell ref="A46:F46"/>
    <mergeCell ref="A55:G55"/>
    <mergeCell ref="H55:J55"/>
    <mergeCell ref="I56:I57"/>
    <mergeCell ref="K56:K57"/>
    <mergeCell ref="A49:L49"/>
    <mergeCell ref="D56:D57"/>
    <mergeCell ref="B56:B57"/>
    <mergeCell ref="H56:H57"/>
    <mergeCell ref="E56:E57"/>
    <mergeCell ref="H89:I89"/>
    <mergeCell ref="A89:F89"/>
    <mergeCell ref="H66:I66"/>
    <mergeCell ref="B75:B76"/>
    <mergeCell ref="H67:L67"/>
    <mergeCell ref="A69:L69"/>
    <mergeCell ref="A70:L70"/>
    <mergeCell ref="A74:G74"/>
    <mergeCell ref="H74:J74"/>
    <mergeCell ref="A68:L68"/>
    <mergeCell ref="A66:F66"/>
    <mergeCell ref="D75:D76"/>
    <mergeCell ref="E75:E76"/>
    <mergeCell ref="F75:F76"/>
    <mergeCell ref="A67:G67"/>
    <mergeCell ref="I75:I76"/>
  </mergeCells>
  <phoneticPr fontId="40" type="noConversion"/>
  <pageMargins left="0.70866141732283472" right="0.74" top="0.62992125984251968" bottom="0.39370078740157483" header="0.31496062992125984" footer="0.31496062992125984"/>
  <pageSetup paperSize="9" scale="74" fitToHeight="0" orientation="landscape" r:id="rId1"/>
  <headerFooter differentOddEven="1" differentFirst="1" alignWithMargins="0">
    <oddHeader>&amp;C&amp;"TH SarabunIT๙,Bold"&amp;16 18</oddHeader>
    <evenHeader>&amp;C&amp;"TH SarabunIT๙,Bold"&amp;16 19</evenHeader>
    <firstHeader>&amp;C&amp;"TH SarabunIT๙,Bold"&amp;16 16</firstHeader>
  </headerFooter>
  <rowBreaks count="2" manualBreakCount="2">
    <brk id="48" max="16383" man="1"/>
    <brk id="67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9" tint="0.39997558519241921"/>
    <pageSetUpPr fitToPage="1"/>
  </sheetPr>
  <dimension ref="A1:Q39"/>
  <sheetViews>
    <sheetView view="pageLayout" zoomScale="90" zoomScaleNormal="100" zoomScalePageLayoutView="90" workbookViewId="0">
      <selection sqref="A1:P1"/>
    </sheetView>
  </sheetViews>
  <sheetFormatPr defaultColWidth="9.140625" defaultRowHeight="21"/>
  <cols>
    <col min="1" max="1" width="10.42578125" style="1" customWidth="1"/>
    <col min="2" max="2" width="12" style="5" customWidth="1"/>
    <col min="3" max="3" width="14.5703125" style="85" customWidth="1"/>
    <col min="4" max="4" width="13.42578125" style="85" customWidth="1"/>
    <col min="5" max="5" width="9.85546875" style="85" bestFit="1" customWidth="1"/>
    <col min="6" max="6" width="8.5703125" style="85" customWidth="1"/>
    <col min="7" max="7" width="12.28515625" style="85" customWidth="1"/>
    <col min="8" max="8" width="13.140625" style="85" bestFit="1" customWidth="1"/>
    <col min="9" max="9" width="11.85546875" style="5" customWidth="1"/>
    <col min="10" max="10" width="13.7109375" style="85" customWidth="1"/>
    <col min="11" max="11" width="11.42578125" style="85" bestFit="1" customWidth="1"/>
    <col min="12" max="12" width="8.7109375" style="85" customWidth="1"/>
    <col min="13" max="13" width="11.28515625" style="85" bestFit="1" customWidth="1"/>
    <col min="14" max="14" width="12" style="85" bestFit="1" customWidth="1"/>
    <col min="15" max="15" width="13.140625" style="85" bestFit="1" customWidth="1"/>
    <col min="16" max="16" width="12.85546875" style="1" customWidth="1"/>
    <col min="17" max="17" width="3.28515625" style="1" customWidth="1"/>
    <col min="18" max="16384" width="9.140625" style="1"/>
  </cols>
  <sheetData>
    <row r="1" spans="1:16" s="3" customFormat="1">
      <c r="A1" s="311" t="s">
        <v>748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</row>
    <row r="2" spans="1:16" s="3" customFormat="1">
      <c r="A2" s="311" t="s">
        <v>456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1"/>
    </row>
    <row r="3" spans="1:16" s="3" customFormat="1">
      <c r="A3" s="311" t="s">
        <v>851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</row>
    <row r="4" spans="1:16" ht="11.25" customHeight="1"/>
    <row r="5" spans="1:16" s="86" customFormat="1" ht="18.75">
      <c r="A5" s="373" t="s">
        <v>143</v>
      </c>
      <c r="B5" s="366" t="s">
        <v>136</v>
      </c>
      <c r="C5" s="366"/>
      <c r="D5" s="366"/>
      <c r="E5" s="366"/>
      <c r="F5" s="366"/>
      <c r="G5" s="366"/>
      <c r="H5" s="366"/>
      <c r="I5" s="367" t="s">
        <v>137</v>
      </c>
      <c r="J5" s="368"/>
      <c r="K5" s="368"/>
      <c r="L5" s="368"/>
      <c r="M5" s="368"/>
      <c r="N5" s="368"/>
      <c r="O5" s="369"/>
      <c r="P5" s="370" t="s">
        <v>458</v>
      </c>
    </row>
    <row r="6" spans="1:16" s="86" customFormat="1" ht="18.75">
      <c r="A6" s="373"/>
      <c r="B6" s="366" t="s">
        <v>255</v>
      </c>
      <c r="C6" s="366"/>
      <c r="D6" s="366"/>
      <c r="E6" s="366"/>
      <c r="F6" s="366"/>
      <c r="G6" s="366"/>
      <c r="H6" s="366"/>
      <c r="I6" s="367" t="s">
        <v>255</v>
      </c>
      <c r="J6" s="368"/>
      <c r="K6" s="368"/>
      <c r="L6" s="368"/>
      <c r="M6" s="368"/>
      <c r="N6" s="368"/>
      <c r="O6" s="369"/>
      <c r="P6" s="371"/>
    </row>
    <row r="7" spans="1:16" s="87" customFormat="1" ht="46.5" customHeight="1">
      <c r="A7" s="373"/>
      <c r="B7" s="103" t="s">
        <v>242</v>
      </c>
      <c r="C7" s="104" t="s">
        <v>459</v>
      </c>
      <c r="D7" s="104" t="s">
        <v>460</v>
      </c>
      <c r="E7" s="104" t="s">
        <v>463</v>
      </c>
      <c r="F7" s="104" t="s">
        <v>464</v>
      </c>
      <c r="G7" s="104" t="s">
        <v>467</v>
      </c>
      <c r="H7" s="104" t="s">
        <v>468</v>
      </c>
      <c r="I7" s="105" t="s">
        <v>242</v>
      </c>
      <c r="J7" s="106" t="s">
        <v>469</v>
      </c>
      <c r="K7" s="106" t="s">
        <v>470</v>
      </c>
      <c r="L7" s="106" t="s">
        <v>472</v>
      </c>
      <c r="M7" s="106" t="s">
        <v>464</v>
      </c>
      <c r="N7" s="106" t="s">
        <v>467</v>
      </c>
      <c r="O7" s="106" t="s">
        <v>468</v>
      </c>
      <c r="P7" s="372"/>
    </row>
    <row r="8" spans="1:16" s="90" customFormat="1" ht="18.75">
      <c r="A8" s="91" t="s">
        <v>135</v>
      </c>
      <c r="B8" s="91"/>
      <c r="C8" s="92"/>
      <c r="D8" s="92"/>
      <c r="E8" s="92"/>
      <c r="F8" s="92"/>
      <c r="G8" s="92"/>
      <c r="H8" s="92"/>
      <c r="I8" s="91"/>
      <c r="J8" s="92"/>
      <c r="K8" s="92"/>
      <c r="L8" s="92"/>
      <c r="M8" s="92"/>
      <c r="N8" s="92"/>
      <c r="O8" s="92"/>
      <c r="P8" s="108">
        <f>SUM(C8:H8)-SUM(J8:O8)</f>
        <v>0</v>
      </c>
    </row>
    <row r="9" spans="1:16" s="90" customFormat="1" ht="18.75">
      <c r="A9" s="91" t="s">
        <v>135</v>
      </c>
      <c r="B9" s="91"/>
      <c r="C9" s="92"/>
      <c r="D9" s="92"/>
      <c r="E9" s="92"/>
      <c r="F9" s="92"/>
      <c r="G9" s="92"/>
      <c r="H9" s="92"/>
      <c r="I9" s="91"/>
      <c r="J9" s="92"/>
      <c r="K9" s="92"/>
      <c r="L9" s="92"/>
      <c r="M9" s="92"/>
      <c r="N9" s="92"/>
      <c r="O9" s="92"/>
      <c r="P9" s="108">
        <f>SUM(C9:H9)-SUM(J9:O9)</f>
        <v>0</v>
      </c>
    </row>
    <row r="10" spans="1:16" s="90" customFormat="1" ht="19.5" thickBot="1">
      <c r="A10" s="229" t="s">
        <v>249</v>
      </c>
      <c r="B10" s="113" t="s">
        <v>272</v>
      </c>
      <c r="C10" s="114">
        <f t="shared" ref="C10:H10" si="0">SUM(C8:C9)</f>
        <v>0</v>
      </c>
      <c r="D10" s="114">
        <f t="shared" si="0"/>
        <v>0</v>
      </c>
      <c r="E10" s="114">
        <f t="shared" si="0"/>
        <v>0</v>
      </c>
      <c r="F10" s="114">
        <f t="shared" si="0"/>
        <v>0</v>
      </c>
      <c r="G10" s="114">
        <f t="shared" si="0"/>
        <v>0</v>
      </c>
      <c r="H10" s="114">
        <f t="shared" si="0"/>
        <v>0</v>
      </c>
      <c r="I10" s="91"/>
      <c r="J10" s="92"/>
      <c r="K10" s="92"/>
      <c r="L10" s="92"/>
      <c r="M10" s="92"/>
      <c r="N10" s="92"/>
      <c r="O10" s="92"/>
      <c r="P10" s="92"/>
    </row>
    <row r="11" spans="1:16" s="90" customFormat="1" ht="19.5" thickTop="1">
      <c r="A11" s="93"/>
      <c r="B11" s="88">
        <v>100050647</v>
      </c>
      <c r="C11" s="89">
        <v>544139.96</v>
      </c>
      <c r="D11" s="89"/>
      <c r="E11" s="89"/>
      <c r="F11" s="89"/>
      <c r="G11" s="89"/>
      <c r="H11" s="89"/>
      <c r="I11" s="230">
        <v>300016751</v>
      </c>
      <c r="J11" s="92"/>
      <c r="K11" s="92"/>
      <c r="L11" s="92"/>
      <c r="M11" s="92">
        <v>544139.96</v>
      </c>
      <c r="N11" s="92"/>
      <c r="O11" s="92"/>
      <c r="P11" s="108">
        <f>SUM(C11:H11)-SUM(J11:O11)</f>
        <v>0</v>
      </c>
    </row>
    <row r="12" spans="1:16" s="90" customFormat="1" ht="18.75">
      <c r="A12" s="93"/>
      <c r="B12" s="88">
        <v>100070024</v>
      </c>
      <c r="C12" s="89">
        <v>384344.82</v>
      </c>
      <c r="D12" s="89"/>
      <c r="E12" s="89"/>
      <c r="F12" s="89"/>
      <c r="G12" s="89"/>
      <c r="H12" s="89"/>
      <c r="I12" s="91">
        <v>1200024246</v>
      </c>
      <c r="J12" s="92">
        <v>384344.82</v>
      </c>
      <c r="K12" s="92"/>
      <c r="L12" s="92"/>
      <c r="M12" s="92"/>
      <c r="N12" s="92"/>
      <c r="O12" s="92"/>
      <c r="P12" s="108">
        <f t="shared" ref="P12:P30" si="1">SUM(C12:H12)-SUM(J12:O12)</f>
        <v>0</v>
      </c>
    </row>
    <row r="13" spans="1:16" s="90" customFormat="1" ht="18.75">
      <c r="A13" s="93"/>
      <c r="B13" s="88">
        <v>100064242</v>
      </c>
      <c r="C13" s="89">
        <v>309296.55</v>
      </c>
      <c r="D13" s="89"/>
      <c r="E13" s="89"/>
      <c r="F13" s="89"/>
      <c r="G13" s="89"/>
      <c r="H13" s="89"/>
      <c r="I13" s="91">
        <v>1200024247</v>
      </c>
      <c r="J13" s="92">
        <v>309296.55</v>
      </c>
      <c r="K13" s="92"/>
      <c r="L13" s="92"/>
      <c r="M13" s="92"/>
      <c r="N13" s="92"/>
      <c r="O13" s="92"/>
      <c r="P13" s="108">
        <f t="shared" si="1"/>
        <v>0</v>
      </c>
    </row>
    <row r="14" spans="1:16" s="90" customFormat="1" ht="18.75">
      <c r="A14" s="93"/>
      <c r="B14" s="88">
        <v>100040386</v>
      </c>
      <c r="C14" s="89">
        <v>178735</v>
      </c>
      <c r="D14" s="89"/>
      <c r="E14" s="89"/>
      <c r="F14" s="89"/>
      <c r="G14" s="89"/>
      <c r="H14" s="89"/>
      <c r="I14" s="91">
        <v>300002167</v>
      </c>
      <c r="J14" s="89"/>
      <c r="K14" s="89"/>
      <c r="L14" s="92"/>
      <c r="M14" s="92">
        <v>178735</v>
      </c>
      <c r="N14" s="92"/>
      <c r="O14" s="92"/>
      <c r="P14" s="108">
        <f t="shared" si="1"/>
        <v>0</v>
      </c>
    </row>
    <row r="15" spans="1:16" s="90" customFormat="1" ht="18.75">
      <c r="A15" s="93"/>
      <c r="B15" s="88">
        <v>100064121</v>
      </c>
      <c r="C15" s="89">
        <v>175943.23</v>
      </c>
      <c r="D15" s="89"/>
      <c r="E15" s="89"/>
      <c r="F15" s="89"/>
      <c r="G15" s="89"/>
      <c r="H15" s="89"/>
      <c r="I15" s="91">
        <v>300018626</v>
      </c>
      <c r="J15" s="92"/>
      <c r="K15" s="92"/>
      <c r="L15" s="92"/>
      <c r="M15" s="92">
        <v>175943.23</v>
      </c>
      <c r="N15" s="92"/>
      <c r="O15" s="92"/>
      <c r="P15" s="108">
        <f t="shared" si="1"/>
        <v>0</v>
      </c>
    </row>
    <row r="16" spans="1:16" s="90" customFormat="1" ht="18.75">
      <c r="A16" s="93"/>
      <c r="B16" s="88">
        <v>100038180</v>
      </c>
      <c r="C16" s="89">
        <v>115800</v>
      </c>
      <c r="D16" s="89"/>
      <c r="E16" s="89"/>
      <c r="F16" s="89"/>
      <c r="G16" s="89"/>
      <c r="H16" s="89"/>
      <c r="I16" s="91">
        <v>1200004699</v>
      </c>
      <c r="J16" s="92">
        <v>115800</v>
      </c>
      <c r="K16" s="92"/>
      <c r="L16" s="92"/>
      <c r="M16" s="92"/>
      <c r="N16" s="92"/>
      <c r="O16" s="92"/>
      <c r="P16" s="108">
        <f t="shared" si="1"/>
        <v>0</v>
      </c>
    </row>
    <row r="17" spans="1:17" s="90" customFormat="1" ht="18.75">
      <c r="A17" s="93"/>
      <c r="B17" s="88">
        <v>100010157</v>
      </c>
      <c r="C17" s="89">
        <v>100000</v>
      </c>
      <c r="D17" s="89"/>
      <c r="E17" s="89"/>
      <c r="F17" s="89"/>
      <c r="G17" s="89"/>
      <c r="H17" s="89"/>
      <c r="I17" s="91">
        <v>1200030444</v>
      </c>
      <c r="J17" s="92">
        <v>100000</v>
      </c>
      <c r="K17" s="92"/>
      <c r="L17" s="92"/>
      <c r="M17" s="92"/>
      <c r="N17" s="92"/>
      <c r="O17" s="92"/>
      <c r="P17" s="108">
        <f t="shared" si="1"/>
        <v>0</v>
      </c>
    </row>
    <row r="18" spans="1:17" s="90" customFormat="1" ht="18.75">
      <c r="A18" s="93"/>
      <c r="B18" s="88">
        <v>100035688</v>
      </c>
      <c r="C18" s="89">
        <v>99598.55</v>
      </c>
      <c r="D18" s="89"/>
      <c r="E18" s="89"/>
      <c r="F18" s="89"/>
      <c r="G18" s="89"/>
      <c r="H18" s="89"/>
      <c r="I18" s="91">
        <v>1200023433</v>
      </c>
      <c r="J18" s="92">
        <v>99598.55</v>
      </c>
      <c r="K18" s="92"/>
      <c r="L18" s="92"/>
      <c r="M18" s="92"/>
      <c r="N18" s="92"/>
      <c r="O18" s="92"/>
      <c r="P18" s="108">
        <f t="shared" si="1"/>
        <v>0</v>
      </c>
    </row>
    <row r="19" spans="1:17" s="90" customFormat="1" ht="18.75">
      <c r="A19" s="93"/>
      <c r="B19" s="88">
        <v>100038178</v>
      </c>
      <c r="C19" s="89">
        <v>88331.5</v>
      </c>
      <c r="D19" s="89"/>
      <c r="E19" s="89"/>
      <c r="F19" s="89"/>
      <c r="G19" s="89"/>
      <c r="H19" s="89"/>
      <c r="I19" s="91">
        <v>300015272</v>
      </c>
      <c r="J19" s="92"/>
      <c r="K19" s="92"/>
      <c r="L19" s="92"/>
      <c r="M19" s="92">
        <v>88331.5</v>
      </c>
      <c r="N19" s="92"/>
      <c r="O19" s="92"/>
      <c r="P19" s="108">
        <f t="shared" si="1"/>
        <v>0</v>
      </c>
    </row>
    <row r="20" spans="1:17" s="90" customFormat="1" ht="18.75">
      <c r="A20" s="93"/>
      <c r="B20" s="88">
        <v>100043587</v>
      </c>
      <c r="C20" s="89">
        <v>88181.66</v>
      </c>
      <c r="D20" s="89"/>
      <c r="E20" s="89"/>
      <c r="F20" s="89"/>
      <c r="G20" s="89"/>
      <c r="H20" s="89"/>
      <c r="I20" s="91">
        <v>300000549</v>
      </c>
      <c r="J20" s="92"/>
      <c r="K20" s="92"/>
      <c r="L20" s="92"/>
      <c r="M20" s="92">
        <v>88181.66</v>
      </c>
      <c r="N20" s="92"/>
      <c r="O20" s="92"/>
      <c r="P20" s="108">
        <f t="shared" si="1"/>
        <v>0</v>
      </c>
    </row>
    <row r="21" spans="1:17" s="90" customFormat="1" ht="18.75">
      <c r="A21" s="93"/>
      <c r="B21" s="88">
        <v>100010168</v>
      </c>
      <c r="C21" s="89">
        <v>80787.23</v>
      </c>
      <c r="D21" s="89"/>
      <c r="E21" s="89"/>
      <c r="F21" s="89"/>
      <c r="G21" s="89"/>
      <c r="H21" s="89"/>
      <c r="I21" s="91">
        <v>300017320</v>
      </c>
      <c r="J21" s="92"/>
      <c r="K21" s="92"/>
      <c r="L21" s="92"/>
      <c r="M21" s="92">
        <v>80787.23</v>
      </c>
      <c r="N21" s="92"/>
      <c r="O21" s="92"/>
      <c r="P21" s="108">
        <f t="shared" si="1"/>
        <v>0</v>
      </c>
    </row>
    <row r="22" spans="1:17" s="90" customFormat="1" ht="18.75">
      <c r="A22" s="93"/>
      <c r="B22" s="88">
        <v>100065007</v>
      </c>
      <c r="C22" s="89">
        <v>80014.38</v>
      </c>
      <c r="D22" s="89"/>
      <c r="E22" s="89"/>
      <c r="F22" s="89"/>
      <c r="G22" s="89"/>
      <c r="H22" s="89"/>
      <c r="I22" s="91">
        <v>300016383</v>
      </c>
      <c r="J22" s="92"/>
      <c r="K22" s="92"/>
      <c r="L22" s="92"/>
      <c r="M22" s="92">
        <v>80014.38</v>
      </c>
      <c r="N22" s="92"/>
      <c r="O22" s="92"/>
      <c r="P22" s="108">
        <f t="shared" si="1"/>
        <v>0</v>
      </c>
    </row>
    <row r="23" spans="1:17" s="90" customFormat="1" ht="18.75">
      <c r="A23" s="93"/>
      <c r="B23" s="88">
        <v>100057210</v>
      </c>
      <c r="C23" s="89">
        <v>77966.44</v>
      </c>
      <c r="D23" s="89"/>
      <c r="E23" s="89"/>
      <c r="F23" s="89"/>
      <c r="G23" s="89"/>
      <c r="H23" s="89"/>
      <c r="I23" s="91">
        <v>300003948</v>
      </c>
      <c r="J23" s="92"/>
      <c r="K23" s="92"/>
      <c r="L23" s="92"/>
      <c r="M23" s="92">
        <v>77966.44</v>
      </c>
      <c r="N23" s="92"/>
      <c r="O23" s="92"/>
      <c r="P23" s="108">
        <f t="shared" si="1"/>
        <v>0</v>
      </c>
    </row>
    <row r="24" spans="1:17" s="90" customFormat="1" ht="18.75">
      <c r="A24" s="93"/>
      <c r="B24" s="88">
        <v>100017244</v>
      </c>
      <c r="C24" s="89">
        <v>76300</v>
      </c>
      <c r="D24" s="89"/>
      <c r="E24" s="89"/>
      <c r="F24" s="89"/>
      <c r="G24" s="89"/>
      <c r="H24" s="89"/>
      <c r="I24" s="91">
        <v>300011008</v>
      </c>
      <c r="J24" s="92"/>
      <c r="K24" s="92"/>
      <c r="L24" s="92"/>
      <c r="M24" s="92">
        <v>76300</v>
      </c>
      <c r="N24" s="92"/>
      <c r="O24" s="92"/>
      <c r="P24" s="108">
        <f t="shared" si="1"/>
        <v>0</v>
      </c>
    </row>
    <row r="25" spans="1:17" s="90" customFormat="1" ht="18.75">
      <c r="A25" s="93"/>
      <c r="B25" s="91">
        <v>1000008796</v>
      </c>
      <c r="C25" s="92"/>
      <c r="D25" s="92">
        <v>785</v>
      </c>
      <c r="E25" s="92"/>
      <c r="F25" s="92"/>
      <c r="G25" s="92"/>
      <c r="H25" s="89"/>
      <c r="I25" s="91">
        <v>1200006427</v>
      </c>
      <c r="J25" s="92"/>
      <c r="K25" s="92">
        <v>785</v>
      </c>
      <c r="L25" s="92"/>
      <c r="M25" s="92"/>
      <c r="N25" s="92"/>
      <c r="O25" s="92"/>
      <c r="P25" s="108">
        <f t="shared" si="1"/>
        <v>0</v>
      </c>
    </row>
    <row r="26" spans="1:17" s="90" customFormat="1" ht="18.75">
      <c r="A26" s="93"/>
      <c r="B26" s="91">
        <v>1000016812</v>
      </c>
      <c r="C26" s="92"/>
      <c r="D26" s="92">
        <v>5000</v>
      </c>
      <c r="E26" s="92"/>
      <c r="F26" s="92"/>
      <c r="G26" s="92"/>
      <c r="H26" s="89"/>
      <c r="I26" s="91">
        <v>300016263</v>
      </c>
      <c r="J26" s="92"/>
      <c r="K26" s="92"/>
      <c r="L26" s="92"/>
      <c r="M26" s="92">
        <v>5000</v>
      </c>
      <c r="N26" s="92"/>
      <c r="O26" s="92"/>
      <c r="P26" s="108">
        <f t="shared" si="1"/>
        <v>0</v>
      </c>
    </row>
    <row r="27" spans="1:17" s="90" customFormat="1" ht="18.75">
      <c r="A27" s="93"/>
      <c r="B27" s="91">
        <v>1000031167</v>
      </c>
      <c r="C27" s="92"/>
      <c r="D27" s="92">
        <v>1450</v>
      </c>
      <c r="E27" s="92"/>
      <c r="F27" s="92"/>
      <c r="G27" s="92"/>
      <c r="H27" s="89"/>
      <c r="I27" s="91">
        <v>1200027111</v>
      </c>
      <c r="J27" s="92"/>
      <c r="K27" s="92">
        <v>1450</v>
      </c>
      <c r="L27" s="92"/>
      <c r="M27" s="92"/>
      <c r="N27" s="92"/>
      <c r="O27" s="92"/>
      <c r="P27" s="108">
        <f t="shared" si="1"/>
        <v>0</v>
      </c>
    </row>
    <row r="28" spans="1:17" s="90" customFormat="1" ht="18.75">
      <c r="A28" s="93"/>
      <c r="B28" s="91">
        <v>1000031529</v>
      </c>
      <c r="C28" s="92"/>
      <c r="D28" s="92">
        <v>14975</v>
      </c>
      <c r="E28" s="92"/>
      <c r="F28" s="92"/>
      <c r="G28" s="92"/>
      <c r="H28" s="89"/>
      <c r="I28" s="91">
        <v>1200014970</v>
      </c>
      <c r="J28" s="92"/>
      <c r="K28" s="92">
        <v>14975</v>
      </c>
      <c r="L28" s="92"/>
      <c r="M28" s="92"/>
      <c r="N28" s="92"/>
      <c r="O28" s="92"/>
      <c r="P28" s="108">
        <f t="shared" si="1"/>
        <v>0</v>
      </c>
    </row>
    <row r="29" spans="1:17" s="90" customFormat="1" ht="18.75">
      <c r="A29" s="93"/>
      <c r="B29" s="91">
        <v>1000031748</v>
      </c>
      <c r="C29" s="92"/>
      <c r="D29" s="92">
        <v>1444</v>
      </c>
      <c r="E29" s="92"/>
      <c r="F29" s="92"/>
      <c r="G29" s="92"/>
      <c r="H29" s="89"/>
      <c r="I29" s="91">
        <v>1200023147</v>
      </c>
      <c r="J29" s="92"/>
      <c r="K29" s="92">
        <v>1444</v>
      </c>
      <c r="L29" s="92"/>
      <c r="M29" s="92"/>
      <c r="N29" s="92"/>
      <c r="O29" s="92"/>
      <c r="P29" s="108">
        <f t="shared" si="1"/>
        <v>0</v>
      </c>
    </row>
    <row r="30" spans="1:17" s="90" customFormat="1" ht="18.75">
      <c r="A30" s="93"/>
      <c r="B30" s="91">
        <v>1000036431</v>
      </c>
      <c r="C30" s="92"/>
      <c r="D30" s="92">
        <v>11580</v>
      </c>
      <c r="E30" s="92"/>
      <c r="F30" s="92"/>
      <c r="G30" s="92"/>
      <c r="H30" s="89"/>
      <c r="I30" s="91">
        <v>1200029356</v>
      </c>
      <c r="J30" s="92"/>
      <c r="K30" s="92">
        <v>11580</v>
      </c>
      <c r="L30" s="92"/>
      <c r="M30" s="92"/>
      <c r="N30" s="92"/>
      <c r="O30" s="92"/>
      <c r="P30" s="108">
        <f t="shared" si="1"/>
        <v>0</v>
      </c>
    </row>
    <row r="31" spans="1:17" s="90" customFormat="1" ht="18.75">
      <c r="A31" s="94"/>
      <c r="B31" s="95">
        <v>1000597379</v>
      </c>
      <c r="C31" s="96">
        <v>9394082.9900000002</v>
      </c>
      <c r="D31" s="96"/>
      <c r="E31" s="96"/>
      <c r="F31" s="96"/>
      <c r="G31" s="96"/>
      <c r="H31" s="96"/>
      <c r="I31" s="91">
        <v>1200029354</v>
      </c>
      <c r="J31" s="96">
        <v>9394082.9900000002</v>
      </c>
      <c r="K31" s="96"/>
      <c r="L31" s="96"/>
      <c r="M31" s="96"/>
      <c r="N31" s="96"/>
      <c r="O31" s="96"/>
      <c r="P31" s="109">
        <f>SUM(C31:H31)-SUM(J31:O31)</f>
        <v>0</v>
      </c>
    </row>
    <row r="32" spans="1:17" s="86" customFormat="1" ht="19.5" thickBot="1">
      <c r="A32" s="97"/>
      <c r="B32" s="113" t="s">
        <v>207</v>
      </c>
      <c r="C32" s="114">
        <f>SUM(C11:C31)</f>
        <v>11793522.310000001</v>
      </c>
      <c r="D32" s="114">
        <f t="shared" ref="D32:H32" si="2">SUM(D10:D31)</f>
        <v>35234</v>
      </c>
      <c r="E32" s="114">
        <f t="shared" si="2"/>
        <v>0</v>
      </c>
      <c r="F32" s="114">
        <f t="shared" si="2"/>
        <v>0</v>
      </c>
      <c r="G32" s="114">
        <f t="shared" si="2"/>
        <v>0</v>
      </c>
      <c r="H32" s="114">
        <f t="shared" si="2"/>
        <v>0</v>
      </c>
      <c r="I32" s="111"/>
      <c r="J32" s="112">
        <f t="shared" ref="J32:P32" si="3">SUM(J8:J31)</f>
        <v>10403122.91</v>
      </c>
      <c r="K32" s="112">
        <f t="shared" si="3"/>
        <v>30234</v>
      </c>
      <c r="L32" s="112">
        <f t="shared" si="3"/>
        <v>0</v>
      </c>
      <c r="M32" s="112">
        <f t="shared" si="3"/>
        <v>1395399.4</v>
      </c>
      <c r="N32" s="112">
        <f t="shared" si="3"/>
        <v>0</v>
      </c>
      <c r="O32" s="112">
        <f t="shared" si="3"/>
        <v>0</v>
      </c>
      <c r="P32" s="110">
        <f t="shared" si="3"/>
        <v>0</v>
      </c>
      <c r="Q32" s="178" t="s">
        <v>542</v>
      </c>
    </row>
    <row r="33" spans="2:16" s="86" customFormat="1" ht="19.5" thickTop="1">
      <c r="B33" s="98"/>
      <c r="C33" s="99"/>
      <c r="D33" s="99"/>
      <c r="E33" s="99"/>
      <c r="F33" s="99"/>
      <c r="G33" s="99"/>
      <c r="H33" s="99"/>
      <c r="I33" s="98"/>
      <c r="J33" s="99"/>
      <c r="K33" s="99"/>
      <c r="L33" s="99"/>
      <c r="M33" s="99"/>
      <c r="N33" s="99"/>
      <c r="O33" s="99"/>
      <c r="P33" s="99"/>
    </row>
    <row r="34" spans="2:16" s="90" customFormat="1" ht="18.75">
      <c r="B34" s="98"/>
      <c r="C34" s="100"/>
      <c r="D34" s="100"/>
      <c r="E34" s="100"/>
      <c r="F34" s="177" t="s">
        <v>251</v>
      </c>
      <c r="G34" s="165" t="s">
        <v>273</v>
      </c>
      <c r="H34" s="118">
        <f>SUM(C32:H32)</f>
        <v>11828756.310000001</v>
      </c>
      <c r="I34" s="102"/>
      <c r="J34" s="100"/>
      <c r="K34" s="100"/>
      <c r="L34" s="100"/>
      <c r="M34" s="177" t="s">
        <v>541</v>
      </c>
      <c r="N34" s="163" t="s">
        <v>274</v>
      </c>
      <c r="O34" s="115">
        <f>SUM(J32:O32)</f>
        <v>11828756.310000001</v>
      </c>
      <c r="P34" s="86"/>
    </row>
    <row r="35" spans="2:16" s="90" customFormat="1" ht="19.5" thickBot="1">
      <c r="B35" s="102"/>
      <c r="C35" s="100"/>
      <c r="D35" s="100"/>
      <c r="E35" s="100"/>
      <c r="F35" s="100"/>
      <c r="G35" s="165" t="s">
        <v>275</v>
      </c>
      <c r="H35" s="119">
        <v>11828756.310000001</v>
      </c>
      <c r="I35" s="102"/>
      <c r="J35" s="100"/>
      <c r="K35" s="100"/>
      <c r="L35" s="100"/>
      <c r="M35" s="100"/>
      <c r="N35" s="163" t="s">
        <v>275</v>
      </c>
      <c r="O35" s="116">
        <v>11828756.310000001</v>
      </c>
      <c r="P35" s="121">
        <f>SUM(C10:H10)+H35-O35</f>
        <v>0</v>
      </c>
    </row>
    <row r="36" spans="2:16" s="90" customFormat="1" ht="19.5" thickTop="1">
      <c r="B36" s="102"/>
      <c r="C36" s="100"/>
      <c r="D36" s="100"/>
      <c r="E36" s="100"/>
      <c r="F36" s="100"/>
      <c r="G36" s="165" t="s">
        <v>174</v>
      </c>
      <c r="H36" s="120">
        <f>H34-H35</f>
        <v>0</v>
      </c>
      <c r="I36" s="102"/>
      <c r="J36" s="100"/>
      <c r="K36" s="100"/>
      <c r="L36" s="100"/>
      <c r="M36" s="100"/>
      <c r="N36" s="163" t="s">
        <v>174</v>
      </c>
      <c r="O36" s="117">
        <f>O34-O35</f>
        <v>0</v>
      </c>
      <c r="P36" s="86"/>
    </row>
    <row r="37" spans="2:16" s="90" customFormat="1" ht="18.75">
      <c r="B37" s="102"/>
      <c r="C37" s="100"/>
      <c r="D37" s="100"/>
      <c r="E37" s="100"/>
      <c r="F37" s="100"/>
      <c r="G37" s="100"/>
      <c r="H37" s="100"/>
      <c r="I37" s="102"/>
      <c r="J37" s="100"/>
      <c r="K37" s="100"/>
      <c r="L37" s="100"/>
      <c r="M37" s="100"/>
      <c r="N37" s="100"/>
      <c r="O37" s="100"/>
    </row>
    <row r="38" spans="2:16" s="90" customFormat="1" ht="18.75">
      <c r="B38" s="102"/>
      <c r="C38" s="100"/>
      <c r="D38" s="100"/>
      <c r="E38" s="100"/>
      <c r="F38" s="100"/>
      <c r="G38" s="100"/>
      <c r="H38" s="100"/>
      <c r="I38" s="102"/>
      <c r="J38" s="100"/>
      <c r="K38" s="100"/>
      <c r="L38" s="100"/>
      <c r="M38" s="100"/>
      <c r="N38" s="100"/>
      <c r="O38" s="100"/>
    </row>
    <row r="39" spans="2:16" s="90" customFormat="1" ht="18.75">
      <c r="B39" s="102"/>
      <c r="C39" s="100"/>
      <c r="D39" s="100"/>
      <c r="E39" s="100"/>
      <c r="F39" s="100"/>
      <c r="G39" s="100"/>
      <c r="H39" s="100"/>
      <c r="I39" s="102"/>
      <c r="J39" s="100"/>
      <c r="K39" s="100"/>
      <c r="L39" s="100"/>
      <c r="M39" s="100"/>
      <c r="N39" s="100"/>
      <c r="O39" s="100"/>
    </row>
  </sheetData>
  <mergeCells count="9">
    <mergeCell ref="A1:P1"/>
    <mergeCell ref="A2:P2"/>
    <mergeCell ref="A3:P3"/>
    <mergeCell ref="A5:A7"/>
    <mergeCell ref="B5:H5"/>
    <mergeCell ref="I5:O5"/>
    <mergeCell ref="P5:P7"/>
    <mergeCell ref="B6:H6"/>
    <mergeCell ref="I6:O6"/>
  </mergeCells>
  <pageMargins left="0.39370078740157483" right="0.39370078740157483" top="0.70866141732283472" bottom="0.59055118110236227" header="0.31496062992125984" footer="0.31496062992125984"/>
  <pageSetup paperSize="9" scale="72" fitToHeight="0" orientation="landscape" r:id="rId1"/>
  <headerFooter differentOddEven="1" differentFirst="1">
    <oddHeader>&amp;C&amp;"TH SarabunIT๙,Bold"&amp;16 ๓๖</oddHeader>
    <evenHeader>&amp;C&amp;"TH SarabunIT๙,Bold"&amp;16 ๒๐</evenHeader>
    <firstHeader>&amp;C&amp;"TH SarabunIT๙,Bold"&amp;16 20</firstHead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9" tint="0.39997558519241921"/>
    <pageSetUpPr fitToPage="1"/>
  </sheetPr>
  <dimension ref="A1:S43"/>
  <sheetViews>
    <sheetView view="pageLayout" zoomScale="90" zoomScaleNormal="100" zoomScalePageLayoutView="90" workbookViewId="0">
      <selection sqref="A1:R1"/>
    </sheetView>
  </sheetViews>
  <sheetFormatPr defaultColWidth="9.140625" defaultRowHeight="21"/>
  <cols>
    <col min="1" max="1" width="10.42578125" style="1" customWidth="1"/>
    <col min="2" max="2" width="12" style="5" customWidth="1"/>
    <col min="3" max="3" width="9.85546875" style="85" customWidth="1"/>
    <col min="4" max="5" width="9.42578125" style="85" customWidth="1"/>
    <col min="6" max="6" width="11.85546875" style="85" customWidth="1"/>
    <col min="7" max="7" width="11.140625" style="85" customWidth="1"/>
    <col min="8" max="8" width="11.85546875" style="85" customWidth="1"/>
    <col min="9" max="9" width="12.28515625" style="85" customWidth="1"/>
    <col min="10" max="10" width="11.85546875" style="5" customWidth="1"/>
    <col min="11" max="11" width="10.7109375" style="85" customWidth="1"/>
    <col min="12" max="12" width="10.85546875" style="85" customWidth="1"/>
    <col min="13" max="13" width="10.7109375" style="85" customWidth="1"/>
    <col min="14" max="14" width="12.140625" style="85" customWidth="1"/>
    <col min="15" max="15" width="11.140625" style="85" customWidth="1"/>
    <col min="16" max="16" width="12.140625" style="85" customWidth="1"/>
    <col min="17" max="17" width="12" style="85" customWidth="1"/>
    <col min="18" max="18" width="12.85546875" style="1" customWidth="1"/>
    <col min="19" max="19" width="3.42578125" style="1" customWidth="1"/>
    <col min="20" max="16384" width="9.140625" style="1"/>
  </cols>
  <sheetData>
    <row r="1" spans="1:18" s="3" customFormat="1">
      <c r="A1" s="311" t="s">
        <v>749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</row>
    <row r="2" spans="1:18" s="3" customFormat="1">
      <c r="A2" s="311" t="s">
        <v>508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1"/>
      <c r="R2" s="311"/>
    </row>
    <row r="3" spans="1:18" s="3" customFormat="1">
      <c r="A3" s="311" t="s">
        <v>851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</row>
    <row r="4" spans="1:18" ht="11.25" customHeight="1"/>
    <row r="5" spans="1:18" s="86" customFormat="1" ht="18.75">
      <c r="A5" s="373" t="s">
        <v>143</v>
      </c>
      <c r="B5" s="366" t="s">
        <v>136</v>
      </c>
      <c r="C5" s="366"/>
      <c r="D5" s="366"/>
      <c r="E5" s="366"/>
      <c r="F5" s="366"/>
      <c r="G5" s="366"/>
      <c r="H5" s="366"/>
      <c r="I5" s="366"/>
      <c r="J5" s="367" t="s">
        <v>137</v>
      </c>
      <c r="K5" s="368"/>
      <c r="L5" s="368"/>
      <c r="M5" s="368"/>
      <c r="N5" s="368"/>
      <c r="O5" s="368"/>
      <c r="P5" s="368"/>
      <c r="Q5" s="369"/>
      <c r="R5" s="383" t="s">
        <v>458</v>
      </c>
    </row>
    <row r="6" spans="1:18" s="86" customFormat="1" ht="18.75">
      <c r="A6" s="373"/>
      <c r="B6" s="366" t="s">
        <v>255</v>
      </c>
      <c r="C6" s="366"/>
      <c r="D6" s="366"/>
      <c r="E6" s="366"/>
      <c r="F6" s="366"/>
      <c r="G6" s="366"/>
      <c r="H6" s="366"/>
      <c r="I6" s="366"/>
      <c r="J6" s="367" t="s">
        <v>255</v>
      </c>
      <c r="K6" s="368"/>
      <c r="L6" s="368"/>
      <c r="M6" s="368"/>
      <c r="N6" s="368"/>
      <c r="O6" s="368"/>
      <c r="P6" s="368"/>
      <c r="Q6" s="369"/>
      <c r="R6" s="384"/>
    </row>
    <row r="7" spans="1:18" s="87" customFormat="1" ht="46.5" customHeight="1">
      <c r="A7" s="373"/>
      <c r="B7" s="103" t="s">
        <v>242</v>
      </c>
      <c r="C7" s="164" t="s">
        <v>460</v>
      </c>
      <c r="D7" s="164" t="s">
        <v>461</v>
      </c>
      <c r="E7" s="104" t="s">
        <v>462</v>
      </c>
      <c r="F7" s="164" t="s">
        <v>464</v>
      </c>
      <c r="G7" s="164" t="s">
        <v>465</v>
      </c>
      <c r="H7" s="164" t="s">
        <v>467</v>
      </c>
      <c r="I7" s="164" t="s">
        <v>468</v>
      </c>
      <c r="J7" s="105" t="s">
        <v>242</v>
      </c>
      <c r="K7" s="162" t="s">
        <v>470</v>
      </c>
      <c r="L7" s="162" t="s">
        <v>471</v>
      </c>
      <c r="M7" s="162" t="s">
        <v>472</v>
      </c>
      <c r="N7" s="162" t="s">
        <v>464</v>
      </c>
      <c r="O7" s="162" t="s">
        <v>465</v>
      </c>
      <c r="P7" s="162" t="s">
        <v>467</v>
      </c>
      <c r="Q7" s="162" t="s">
        <v>468</v>
      </c>
      <c r="R7" s="385"/>
    </row>
    <row r="8" spans="1:18" s="90" customFormat="1" ht="18.75">
      <c r="A8" s="88" t="s">
        <v>135</v>
      </c>
      <c r="B8" s="88"/>
      <c r="C8" s="89"/>
      <c r="D8" s="89"/>
      <c r="E8" s="89"/>
      <c r="F8" s="89"/>
      <c r="G8" s="89"/>
      <c r="H8" s="89"/>
      <c r="I8" s="89"/>
      <c r="J8" s="88"/>
      <c r="K8" s="89"/>
      <c r="L8" s="89"/>
      <c r="M8" s="89"/>
      <c r="N8" s="89"/>
      <c r="O8" s="89"/>
      <c r="P8" s="89"/>
      <c r="Q8" s="89"/>
      <c r="R8" s="172">
        <f>SUM(C8:I8)-SUM(K8:Q8)</f>
        <v>0</v>
      </c>
    </row>
    <row r="9" spans="1:18" s="90" customFormat="1" ht="18.75">
      <c r="A9" s="91" t="s">
        <v>135</v>
      </c>
      <c r="B9" s="91"/>
      <c r="C9" s="92"/>
      <c r="D9" s="92"/>
      <c r="E9" s="92"/>
      <c r="F9" s="92"/>
      <c r="G9" s="92"/>
      <c r="H9" s="92"/>
      <c r="I9" s="92"/>
      <c r="J9" s="91"/>
      <c r="K9" s="92"/>
      <c r="L9" s="92"/>
      <c r="M9" s="92"/>
      <c r="N9" s="92"/>
      <c r="O9" s="92"/>
      <c r="P9" s="92"/>
      <c r="Q9" s="92"/>
      <c r="R9" s="173">
        <f>SUM(C9:I9)-SUM(K9:Q9)</f>
        <v>0</v>
      </c>
    </row>
    <row r="10" spans="1:18" s="90" customFormat="1" ht="18.75">
      <c r="A10" s="91" t="s">
        <v>135</v>
      </c>
      <c r="B10" s="91"/>
      <c r="C10" s="92"/>
      <c r="D10" s="92"/>
      <c r="E10" s="92"/>
      <c r="F10" s="92"/>
      <c r="G10" s="92"/>
      <c r="H10" s="92"/>
      <c r="I10" s="92"/>
      <c r="J10" s="91"/>
      <c r="K10" s="92"/>
      <c r="L10" s="92"/>
      <c r="M10" s="92"/>
      <c r="N10" s="92"/>
      <c r="O10" s="92"/>
      <c r="P10" s="92"/>
      <c r="Q10" s="92"/>
      <c r="R10" s="173">
        <f>SUM(C10:I10)-SUM(K10:Q10)</f>
        <v>0</v>
      </c>
    </row>
    <row r="11" spans="1:18" s="90" customFormat="1" ht="19.5" thickBot="1">
      <c r="A11" s="229" t="s">
        <v>249</v>
      </c>
      <c r="B11" s="113" t="s">
        <v>272</v>
      </c>
      <c r="C11" s="114">
        <f>SUM(C8:C10)</f>
        <v>0</v>
      </c>
      <c r="D11" s="114">
        <f>SUM(D8:D10)</f>
        <v>0</v>
      </c>
      <c r="E11" s="114">
        <f t="shared" ref="E11:H11" si="0">SUM(E8:E10)</f>
        <v>0</v>
      </c>
      <c r="F11" s="114">
        <f t="shared" si="0"/>
        <v>0</v>
      </c>
      <c r="G11" s="114">
        <f t="shared" si="0"/>
        <v>0</v>
      </c>
      <c r="H11" s="114">
        <f t="shared" si="0"/>
        <v>0</v>
      </c>
      <c r="I11" s="114">
        <f>SUM(I8:I10)</f>
        <v>0</v>
      </c>
      <c r="J11" s="91"/>
      <c r="K11" s="92"/>
      <c r="L11" s="92"/>
      <c r="M11" s="92"/>
      <c r="N11" s="92"/>
      <c r="O11" s="92"/>
      <c r="P11" s="92"/>
      <c r="Q11" s="92"/>
      <c r="R11" s="92"/>
    </row>
    <row r="12" spans="1:18" s="90" customFormat="1" ht="19.5" thickTop="1">
      <c r="A12" s="93"/>
      <c r="B12" s="88">
        <v>300002167</v>
      </c>
      <c r="C12" s="89"/>
      <c r="D12" s="89"/>
      <c r="E12" s="89"/>
      <c r="F12" s="89">
        <v>178735</v>
      </c>
      <c r="G12" s="89"/>
      <c r="H12" s="89"/>
      <c r="I12" s="89"/>
      <c r="J12" s="91">
        <v>300002168</v>
      </c>
      <c r="K12" s="92"/>
      <c r="L12" s="92"/>
      <c r="M12" s="92"/>
      <c r="N12" s="89">
        <v>178735</v>
      </c>
      <c r="O12" s="92"/>
      <c r="P12" s="92"/>
      <c r="Q12" s="92"/>
      <c r="R12" s="173">
        <f t="shared" ref="R12:R35" si="1">SUM(C12:I12)-SUM(K12:Q12)</f>
        <v>0</v>
      </c>
    </row>
    <row r="13" spans="1:18" s="90" customFormat="1" ht="18.75">
      <c r="A13" s="93"/>
      <c r="B13" s="88">
        <v>300015272</v>
      </c>
      <c r="C13" s="89"/>
      <c r="D13" s="89"/>
      <c r="E13" s="89"/>
      <c r="F13" s="89">
        <v>88331.5</v>
      </c>
      <c r="G13" s="89"/>
      <c r="H13" s="89"/>
      <c r="I13" s="89"/>
      <c r="J13" s="91">
        <v>300015273</v>
      </c>
      <c r="K13" s="92"/>
      <c r="L13" s="92"/>
      <c r="M13" s="92"/>
      <c r="N13" s="89">
        <v>88331.5</v>
      </c>
      <c r="O13" s="92"/>
      <c r="P13" s="92"/>
      <c r="Q13" s="92"/>
      <c r="R13" s="173">
        <f t="shared" si="1"/>
        <v>0</v>
      </c>
    </row>
    <row r="14" spans="1:18" s="90" customFormat="1" ht="18.75">
      <c r="A14" s="93"/>
      <c r="B14" s="88">
        <v>300000549</v>
      </c>
      <c r="C14" s="89"/>
      <c r="D14" s="89"/>
      <c r="E14" s="89"/>
      <c r="F14" s="89">
        <v>88181.66</v>
      </c>
      <c r="G14" s="89"/>
      <c r="H14" s="89"/>
      <c r="I14" s="89"/>
      <c r="J14" s="91">
        <v>300000550</v>
      </c>
      <c r="K14" s="92"/>
      <c r="L14" s="92"/>
      <c r="M14" s="92"/>
      <c r="N14" s="89">
        <v>88181.66</v>
      </c>
      <c r="O14" s="92"/>
      <c r="P14" s="92"/>
      <c r="Q14" s="92"/>
      <c r="R14" s="173">
        <f t="shared" si="1"/>
        <v>0</v>
      </c>
    </row>
    <row r="15" spans="1:18" s="90" customFormat="1" ht="18.75">
      <c r="A15" s="93"/>
      <c r="B15" s="88">
        <v>300014263</v>
      </c>
      <c r="C15" s="89"/>
      <c r="D15" s="89"/>
      <c r="E15" s="89"/>
      <c r="F15" s="89">
        <v>70044</v>
      </c>
      <c r="G15" s="89"/>
      <c r="H15" s="89"/>
      <c r="I15" s="89"/>
      <c r="J15" s="91">
        <v>300014264</v>
      </c>
      <c r="K15" s="92"/>
      <c r="L15" s="92"/>
      <c r="M15" s="92"/>
      <c r="N15" s="89">
        <v>70044</v>
      </c>
      <c r="O15" s="92"/>
      <c r="P15" s="92"/>
      <c r="Q15" s="92"/>
      <c r="R15" s="173">
        <f t="shared" si="1"/>
        <v>0</v>
      </c>
    </row>
    <row r="16" spans="1:18" s="90" customFormat="1" ht="18.75">
      <c r="A16" s="93"/>
      <c r="B16" s="88">
        <v>300007898</v>
      </c>
      <c r="C16" s="89"/>
      <c r="D16" s="89"/>
      <c r="E16" s="89"/>
      <c r="F16" s="89">
        <v>69450</v>
      </c>
      <c r="G16" s="89"/>
      <c r="H16" s="89"/>
      <c r="I16" s="89"/>
      <c r="J16" s="91">
        <v>300016265</v>
      </c>
      <c r="K16" s="92"/>
      <c r="L16" s="92"/>
      <c r="M16" s="92"/>
      <c r="N16" s="89">
        <v>69450</v>
      </c>
      <c r="O16" s="92"/>
      <c r="P16" s="92"/>
      <c r="Q16" s="92"/>
      <c r="R16" s="173">
        <f t="shared" si="1"/>
        <v>0</v>
      </c>
    </row>
    <row r="17" spans="1:18" s="90" customFormat="1" ht="18.75">
      <c r="A17" s="93"/>
      <c r="B17" s="88">
        <v>300015786</v>
      </c>
      <c r="C17" s="89"/>
      <c r="D17" s="89"/>
      <c r="E17" s="89"/>
      <c r="F17" s="89">
        <v>58400</v>
      </c>
      <c r="G17" s="89"/>
      <c r="H17" s="89"/>
      <c r="I17" s="89"/>
      <c r="J17" s="91">
        <v>300015787</v>
      </c>
      <c r="K17" s="92"/>
      <c r="L17" s="92"/>
      <c r="M17" s="92"/>
      <c r="N17" s="89">
        <v>58400</v>
      </c>
      <c r="O17" s="92"/>
      <c r="P17" s="92"/>
      <c r="Q17" s="92"/>
      <c r="R17" s="173">
        <f t="shared" si="1"/>
        <v>0</v>
      </c>
    </row>
    <row r="18" spans="1:18" s="90" customFormat="1" ht="18.75">
      <c r="A18" s="93"/>
      <c r="B18" s="88">
        <v>300015788</v>
      </c>
      <c r="C18" s="89"/>
      <c r="D18" s="89"/>
      <c r="E18" s="89"/>
      <c r="F18" s="89">
        <v>28420</v>
      </c>
      <c r="G18" s="89"/>
      <c r="H18" s="89"/>
      <c r="I18" s="89"/>
      <c r="J18" s="91">
        <v>300007888</v>
      </c>
      <c r="K18" s="92"/>
      <c r="L18" s="92"/>
      <c r="M18" s="92"/>
      <c r="N18" s="89">
        <v>28420</v>
      </c>
      <c r="O18" s="92"/>
      <c r="P18" s="92"/>
      <c r="Q18" s="92"/>
      <c r="R18" s="173">
        <f t="shared" si="1"/>
        <v>0</v>
      </c>
    </row>
    <row r="19" spans="1:18" s="90" customFormat="1" ht="18.75">
      <c r="A19" s="93"/>
      <c r="B19" s="88">
        <v>300007890</v>
      </c>
      <c r="C19" s="89"/>
      <c r="D19" s="89"/>
      <c r="E19" s="89"/>
      <c r="F19" s="89">
        <v>25583.72</v>
      </c>
      <c r="G19" s="89"/>
      <c r="H19" s="89"/>
      <c r="I19" s="89"/>
      <c r="J19" s="91">
        <v>300007891</v>
      </c>
      <c r="K19" s="92"/>
      <c r="L19" s="92"/>
      <c r="M19" s="92"/>
      <c r="N19" s="89">
        <v>25583.72</v>
      </c>
      <c r="O19" s="92"/>
      <c r="P19" s="92"/>
      <c r="Q19" s="92"/>
      <c r="R19" s="173">
        <f t="shared" si="1"/>
        <v>0</v>
      </c>
    </row>
    <row r="20" spans="1:18" s="90" customFormat="1" ht="18.75">
      <c r="A20" s="93"/>
      <c r="B20" s="88">
        <v>300017812</v>
      </c>
      <c r="C20" s="89"/>
      <c r="D20" s="89"/>
      <c r="E20" s="89"/>
      <c r="F20" s="89">
        <v>25340</v>
      </c>
      <c r="G20" s="89"/>
      <c r="H20" s="89"/>
      <c r="I20" s="89"/>
      <c r="J20" s="91">
        <v>300015790</v>
      </c>
      <c r="K20" s="92"/>
      <c r="L20" s="92"/>
      <c r="M20" s="92"/>
      <c r="N20" s="89">
        <v>25340</v>
      </c>
      <c r="O20" s="92"/>
      <c r="P20" s="92"/>
      <c r="Q20" s="92"/>
      <c r="R20" s="173">
        <f t="shared" si="1"/>
        <v>0</v>
      </c>
    </row>
    <row r="21" spans="1:18" s="90" customFormat="1" ht="18.75">
      <c r="A21" s="93"/>
      <c r="B21" s="88">
        <v>300016184</v>
      </c>
      <c r="C21" s="89"/>
      <c r="D21" s="89"/>
      <c r="E21" s="89"/>
      <c r="F21" s="89">
        <v>24272</v>
      </c>
      <c r="G21" s="89"/>
      <c r="H21" s="89"/>
      <c r="I21" s="89"/>
      <c r="J21" s="91">
        <v>300017145</v>
      </c>
      <c r="K21" s="92"/>
      <c r="L21" s="92"/>
      <c r="M21" s="92"/>
      <c r="N21" s="89">
        <v>24272</v>
      </c>
      <c r="O21" s="92"/>
      <c r="P21" s="92"/>
      <c r="Q21" s="92"/>
      <c r="R21" s="173">
        <f t="shared" si="1"/>
        <v>0</v>
      </c>
    </row>
    <row r="22" spans="1:18" s="90" customFormat="1" ht="18.75">
      <c r="A22" s="93"/>
      <c r="B22" s="88">
        <v>300020705</v>
      </c>
      <c r="C22" s="89"/>
      <c r="D22" s="89"/>
      <c r="E22" s="89"/>
      <c r="F22" s="89">
        <v>23981</v>
      </c>
      <c r="G22" s="89"/>
      <c r="H22" s="89"/>
      <c r="I22" s="89"/>
      <c r="J22" s="91">
        <v>300014262</v>
      </c>
      <c r="K22" s="92"/>
      <c r="L22" s="92"/>
      <c r="M22" s="92"/>
      <c r="N22" s="89">
        <v>23981</v>
      </c>
      <c r="O22" s="92"/>
      <c r="P22" s="92"/>
      <c r="Q22" s="92"/>
      <c r="R22" s="173">
        <f t="shared" si="1"/>
        <v>0</v>
      </c>
    </row>
    <row r="23" spans="1:18" s="90" customFormat="1" ht="18.75">
      <c r="A23" s="93"/>
      <c r="B23" s="88">
        <v>300006734</v>
      </c>
      <c r="C23" s="89"/>
      <c r="D23" s="89"/>
      <c r="E23" s="89"/>
      <c r="F23" s="89">
        <v>21835.13</v>
      </c>
      <c r="G23" s="89"/>
      <c r="H23" s="89"/>
      <c r="I23" s="89"/>
      <c r="J23" s="91">
        <v>300020701</v>
      </c>
      <c r="K23" s="92"/>
      <c r="L23" s="92"/>
      <c r="M23" s="92"/>
      <c r="N23" s="89">
        <v>21835.13</v>
      </c>
      <c r="O23" s="92"/>
      <c r="P23" s="92"/>
      <c r="Q23" s="92"/>
      <c r="R23" s="173">
        <f t="shared" si="1"/>
        <v>0</v>
      </c>
    </row>
    <row r="24" spans="1:18" s="90" customFormat="1" ht="18.75">
      <c r="A24" s="93"/>
      <c r="B24" s="88">
        <v>300015274</v>
      </c>
      <c r="C24" s="89"/>
      <c r="D24" s="89"/>
      <c r="E24" s="89"/>
      <c r="F24" s="89">
        <v>19581</v>
      </c>
      <c r="G24" s="89"/>
      <c r="H24" s="89"/>
      <c r="I24" s="89"/>
      <c r="J24" s="91">
        <v>300015275</v>
      </c>
      <c r="K24" s="92"/>
      <c r="L24" s="92"/>
      <c r="M24" s="92"/>
      <c r="N24" s="89">
        <v>19581</v>
      </c>
      <c r="O24" s="92"/>
      <c r="P24" s="92"/>
      <c r="Q24" s="92"/>
      <c r="R24" s="173">
        <f t="shared" si="1"/>
        <v>0</v>
      </c>
    </row>
    <row r="25" spans="1:18" s="90" customFormat="1" ht="18.75">
      <c r="A25" s="93"/>
      <c r="B25" s="88">
        <v>300015789</v>
      </c>
      <c r="C25" s="89"/>
      <c r="D25" s="89"/>
      <c r="E25" s="89"/>
      <c r="F25" s="89">
        <v>18000</v>
      </c>
      <c r="G25" s="89"/>
      <c r="H25" s="89"/>
      <c r="I25" s="89"/>
      <c r="J25" s="91">
        <v>300016740</v>
      </c>
      <c r="K25" s="92"/>
      <c r="L25" s="92"/>
      <c r="M25" s="92"/>
      <c r="N25" s="89">
        <v>18000</v>
      </c>
      <c r="O25" s="92"/>
      <c r="P25" s="92"/>
      <c r="Q25" s="92"/>
      <c r="R25" s="173">
        <f t="shared" si="1"/>
        <v>0</v>
      </c>
    </row>
    <row r="26" spans="1:18" s="90" customFormat="1" ht="18.75">
      <c r="A26" s="93"/>
      <c r="B26" s="88">
        <v>300002086</v>
      </c>
      <c r="C26" s="89"/>
      <c r="D26" s="89"/>
      <c r="E26" s="89"/>
      <c r="F26" s="89">
        <v>14831.15</v>
      </c>
      <c r="G26" s="89"/>
      <c r="H26" s="89"/>
      <c r="I26" s="89"/>
      <c r="J26" s="91">
        <v>300002087</v>
      </c>
      <c r="K26" s="92"/>
      <c r="L26" s="92"/>
      <c r="M26" s="92"/>
      <c r="N26" s="89">
        <v>14831.15</v>
      </c>
      <c r="O26" s="92"/>
      <c r="P26" s="92"/>
      <c r="Q26" s="92"/>
      <c r="R26" s="173">
        <f t="shared" si="1"/>
        <v>0</v>
      </c>
    </row>
    <row r="27" spans="1:18" s="90" customFormat="1" ht="18.75">
      <c r="A27" s="93"/>
      <c r="B27" s="88">
        <v>300002084</v>
      </c>
      <c r="C27" s="89"/>
      <c r="D27" s="89"/>
      <c r="E27" s="89"/>
      <c r="F27" s="89">
        <v>12975</v>
      </c>
      <c r="G27" s="89"/>
      <c r="H27" s="89"/>
      <c r="I27" s="89"/>
      <c r="J27" s="91">
        <v>300002085</v>
      </c>
      <c r="K27" s="92"/>
      <c r="L27" s="92"/>
      <c r="M27" s="92"/>
      <c r="N27" s="89">
        <v>12975</v>
      </c>
      <c r="O27" s="92"/>
      <c r="P27" s="92"/>
      <c r="Q27" s="92"/>
      <c r="R27" s="173">
        <f t="shared" si="1"/>
        <v>0</v>
      </c>
    </row>
    <row r="28" spans="1:18" s="90" customFormat="1" ht="18.75">
      <c r="A28" s="93"/>
      <c r="B28" s="88">
        <v>300000551</v>
      </c>
      <c r="C28" s="89"/>
      <c r="D28" s="89"/>
      <c r="E28" s="89"/>
      <c r="F28" s="89">
        <v>12928.71</v>
      </c>
      <c r="G28" s="89"/>
      <c r="H28" s="89"/>
      <c r="I28" s="89"/>
      <c r="J28" s="91">
        <v>300000552</v>
      </c>
      <c r="K28" s="92"/>
      <c r="L28" s="92"/>
      <c r="M28" s="92"/>
      <c r="N28" s="89">
        <v>12928.71</v>
      </c>
      <c r="O28" s="92"/>
      <c r="P28" s="92"/>
      <c r="Q28" s="92"/>
      <c r="R28" s="173">
        <f t="shared" si="1"/>
        <v>0</v>
      </c>
    </row>
    <row r="29" spans="1:18" s="90" customFormat="1" ht="18.75">
      <c r="A29" s="93"/>
      <c r="B29" s="88">
        <v>300006098</v>
      </c>
      <c r="C29" s="89"/>
      <c r="D29" s="89"/>
      <c r="E29" s="89"/>
      <c r="F29" s="89">
        <v>9159.9</v>
      </c>
      <c r="G29" s="89"/>
      <c r="H29" s="89"/>
      <c r="I29" s="89"/>
      <c r="J29" s="91">
        <v>900002807</v>
      </c>
      <c r="K29" s="92"/>
      <c r="L29" s="92"/>
      <c r="M29" s="92"/>
      <c r="N29" s="89">
        <v>9159.9</v>
      </c>
      <c r="O29" s="92"/>
      <c r="P29" s="92"/>
      <c r="Q29" s="92"/>
      <c r="R29" s="173">
        <f t="shared" si="1"/>
        <v>0</v>
      </c>
    </row>
    <row r="30" spans="1:18" s="90" customFormat="1" ht="18.75">
      <c r="A30" s="93"/>
      <c r="B30" s="88">
        <v>1000035904</v>
      </c>
      <c r="C30" s="89">
        <v>40000</v>
      </c>
      <c r="D30" s="89"/>
      <c r="E30" s="89"/>
      <c r="F30" s="89"/>
      <c r="G30" s="89"/>
      <c r="H30" s="89"/>
      <c r="I30" s="89"/>
      <c r="J30" s="91">
        <v>1200024358</v>
      </c>
      <c r="K30" s="89">
        <v>40000</v>
      </c>
      <c r="L30" s="92"/>
      <c r="M30" s="92"/>
      <c r="N30" s="89"/>
      <c r="O30" s="92"/>
      <c r="P30" s="92"/>
      <c r="Q30" s="92"/>
      <c r="R30" s="173">
        <f t="shared" si="1"/>
        <v>0</v>
      </c>
    </row>
    <row r="31" spans="1:18" s="90" customFormat="1" ht="18.75">
      <c r="A31" s="93"/>
      <c r="B31" s="88">
        <v>1000037003</v>
      </c>
      <c r="C31" s="89">
        <v>500</v>
      </c>
      <c r="D31" s="89"/>
      <c r="E31" s="89"/>
      <c r="F31" s="89"/>
      <c r="G31" s="89"/>
      <c r="H31" s="89"/>
      <c r="I31" s="89"/>
      <c r="J31" s="91">
        <v>1200022841</v>
      </c>
      <c r="K31" s="92">
        <v>500</v>
      </c>
      <c r="L31" s="92"/>
      <c r="M31" s="92"/>
      <c r="N31" s="89"/>
      <c r="O31" s="92"/>
      <c r="P31" s="92"/>
      <c r="Q31" s="92"/>
      <c r="R31" s="173">
        <f>SUM(C31:I31)-SUM(K31:Q31)</f>
        <v>0</v>
      </c>
    </row>
    <row r="32" spans="1:18" s="90" customFormat="1" ht="18.75">
      <c r="A32" s="93"/>
      <c r="B32" s="88">
        <v>300019246</v>
      </c>
      <c r="C32" s="89"/>
      <c r="D32" s="89"/>
      <c r="E32" s="89"/>
      <c r="F32" s="89">
        <v>395876.12</v>
      </c>
      <c r="G32" s="89"/>
      <c r="H32" s="89"/>
      <c r="I32" s="89"/>
      <c r="J32" s="88">
        <v>300019247</v>
      </c>
      <c r="K32" s="92"/>
      <c r="L32" s="92"/>
      <c r="M32" s="92"/>
      <c r="N32" s="89">
        <v>395876.12</v>
      </c>
      <c r="O32" s="92"/>
      <c r="P32" s="92"/>
      <c r="Q32" s="92"/>
      <c r="R32" s="173">
        <f t="shared" si="1"/>
        <v>0</v>
      </c>
    </row>
    <row r="33" spans="1:19" s="90" customFormat="1" ht="18.75">
      <c r="A33" s="93"/>
      <c r="B33" s="88"/>
      <c r="C33" s="89"/>
      <c r="D33" s="89"/>
      <c r="E33" s="89"/>
      <c r="F33" s="89"/>
      <c r="G33" s="89"/>
      <c r="H33" s="89"/>
      <c r="I33" s="89"/>
      <c r="J33" s="91"/>
      <c r="K33" s="92"/>
      <c r="L33" s="92"/>
      <c r="M33" s="92"/>
      <c r="N33" s="92"/>
      <c r="O33" s="92"/>
      <c r="P33" s="92"/>
      <c r="Q33" s="92"/>
      <c r="R33" s="173">
        <f t="shared" si="1"/>
        <v>0</v>
      </c>
    </row>
    <row r="34" spans="1:19" s="90" customFormat="1" ht="18.75">
      <c r="A34" s="93"/>
      <c r="B34" s="91"/>
      <c r="C34" s="92"/>
      <c r="D34" s="92"/>
      <c r="E34" s="92"/>
      <c r="F34" s="92"/>
      <c r="G34" s="92"/>
      <c r="H34" s="92"/>
      <c r="I34" s="89"/>
      <c r="J34" s="91"/>
      <c r="K34" s="92"/>
      <c r="L34" s="92"/>
      <c r="M34" s="92"/>
      <c r="N34" s="92"/>
      <c r="O34" s="92"/>
      <c r="P34" s="92"/>
      <c r="Q34" s="92"/>
      <c r="R34" s="173">
        <f t="shared" si="1"/>
        <v>0</v>
      </c>
    </row>
    <row r="35" spans="1:19" s="90" customFormat="1" ht="18.75">
      <c r="A35" s="94"/>
      <c r="B35" s="95"/>
      <c r="C35" s="96"/>
      <c r="D35" s="96"/>
      <c r="E35" s="96"/>
      <c r="F35" s="96"/>
      <c r="G35" s="96"/>
      <c r="H35" s="96"/>
      <c r="I35" s="89"/>
      <c r="J35" s="91"/>
      <c r="K35" s="96"/>
      <c r="L35" s="96"/>
      <c r="M35" s="96"/>
      <c r="N35" s="96"/>
      <c r="O35" s="96"/>
      <c r="P35" s="96"/>
      <c r="Q35" s="96"/>
      <c r="R35" s="174">
        <f t="shared" si="1"/>
        <v>0</v>
      </c>
    </row>
    <row r="36" spans="1:19" s="86" customFormat="1" ht="19.5" thickBot="1">
      <c r="A36" s="97"/>
      <c r="B36" s="113" t="s">
        <v>207</v>
      </c>
      <c r="C36" s="114">
        <f t="shared" ref="C36:I36" si="2">SUM(C11:C35)</f>
        <v>40500</v>
      </c>
      <c r="D36" s="114">
        <f t="shared" si="2"/>
        <v>0</v>
      </c>
      <c r="E36" s="114">
        <f t="shared" si="2"/>
        <v>0</v>
      </c>
      <c r="F36" s="114">
        <f t="shared" si="2"/>
        <v>1185925.8900000001</v>
      </c>
      <c r="G36" s="114">
        <f t="shared" si="2"/>
        <v>0</v>
      </c>
      <c r="H36" s="114">
        <f t="shared" si="2"/>
        <v>0</v>
      </c>
      <c r="I36" s="114">
        <f t="shared" si="2"/>
        <v>0</v>
      </c>
      <c r="J36" s="111"/>
      <c r="K36" s="112">
        <f t="shared" ref="K36:R36" si="3">SUM(K8:K35)</f>
        <v>40500</v>
      </c>
      <c r="L36" s="112">
        <f t="shared" si="3"/>
        <v>0</v>
      </c>
      <c r="M36" s="112">
        <f t="shared" si="3"/>
        <v>0</v>
      </c>
      <c r="N36" s="112">
        <f>SUM(N8:N35)</f>
        <v>1185925.8900000001</v>
      </c>
      <c r="O36" s="112">
        <f>SUM(O8:O35)</f>
        <v>0</v>
      </c>
      <c r="P36" s="112">
        <f t="shared" si="3"/>
        <v>0</v>
      </c>
      <c r="Q36" s="112">
        <f t="shared" si="3"/>
        <v>0</v>
      </c>
      <c r="R36" s="175">
        <f t="shared" si="3"/>
        <v>0</v>
      </c>
      <c r="S36" s="178" t="s">
        <v>542</v>
      </c>
    </row>
    <row r="37" spans="1:19" s="86" customFormat="1" ht="19.5" thickTop="1">
      <c r="B37" s="98"/>
      <c r="C37" s="99"/>
      <c r="D37" s="99"/>
      <c r="E37" s="99"/>
      <c r="F37" s="99"/>
      <c r="G37" s="99"/>
      <c r="H37" s="99"/>
      <c r="I37" s="99"/>
      <c r="J37" s="98"/>
      <c r="K37" s="99"/>
      <c r="L37" s="99"/>
      <c r="M37" s="99"/>
      <c r="N37" s="99"/>
      <c r="O37" s="99"/>
      <c r="P37" s="99"/>
      <c r="Q37" s="99"/>
      <c r="R37" s="99"/>
    </row>
    <row r="38" spans="1:19" s="90" customFormat="1" ht="18.75">
      <c r="B38" s="98"/>
      <c r="C38" s="100"/>
      <c r="D38" s="100"/>
      <c r="G38" s="177" t="s">
        <v>251</v>
      </c>
      <c r="H38" s="165" t="s">
        <v>273</v>
      </c>
      <c r="I38" s="118">
        <f>SUM(C36:I36)</f>
        <v>1226425.8900000001</v>
      </c>
      <c r="J38" s="102"/>
      <c r="K38" s="100"/>
      <c r="L38" s="100"/>
      <c r="M38" s="100"/>
      <c r="N38" s="100"/>
      <c r="O38" s="177" t="s">
        <v>541</v>
      </c>
      <c r="P38" s="163" t="s">
        <v>274</v>
      </c>
      <c r="Q38" s="115">
        <f>SUM(K36:Q36)</f>
        <v>1226425.8900000001</v>
      </c>
      <c r="R38" s="86"/>
    </row>
    <row r="39" spans="1:19" s="90" customFormat="1" ht="19.5" thickBot="1">
      <c r="B39" s="102"/>
      <c r="C39" s="100"/>
      <c r="D39" s="100"/>
      <c r="G39" s="100"/>
      <c r="H39" s="165" t="s">
        <v>275</v>
      </c>
      <c r="I39" s="119">
        <v>1226425.8899999999</v>
      </c>
      <c r="J39" s="102"/>
      <c r="K39" s="100"/>
      <c r="L39" s="100"/>
      <c r="M39" s="100"/>
      <c r="N39" s="100"/>
      <c r="O39" s="100"/>
      <c r="P39" s="163" t="s">
        <v>275</v>
      </c>
      <c r="Q39" s="116">
        <v>1226425.8899999999</v>
      </c>
      <c r="R39" s="176">
        <f>SUM(C11:I11)+I39-Q39</f>
        <v>0</v>
      </c>
    </row>
    <row r="40" spans="1:19" s="90" customFormat="1" ht="19.5" thickTop="1">
      <c r="B40" s="102"/>
      <c r="C40" s="100"/>
      <c r="D40" s="100"/>
      <c r="G40" s="100"/>
      <c r="H40" s="165" t="s">
        <v>174</v>
      </c>
      <c r="I40" s="120">
        <f>I38-I39</f>
        <v>0</v>
      </c>
      <c r="J40" s="102"/>
      <c r="K40" s="100"/>
      <c r="L40" s="100"/>
      <c r="M40" s="100"/>
      <c r="N40" s="100"/>
      <c r="O40" s="100"/>
      <c r="P40" s="163" t="s">
        <v>174</v>
      </c>
      <c r="Q40" s="117">
        <f>Q38-Q39</f>
        <v>0</v>
      </c>
      <c r="R40" s="86"/>
    </row>
    <row r="41" spans="1:19" s="90" customFormat="1" ht="18.75">
      <c r="B41" s="102"/>
      <c r="C41" s="100"/>
      <c r="D41" s="100"/>
      <c r="E41" s="100"/>
      <c r="F41" s="100"/>
      <c r="G41" s="100"/>
      <c r="H41" s="100"/>
      <c r="I41" s="100"/>
      <c r="J41" s="102"/>
      <c r="K41" s="100"/>
      <c r="L41" s="100"/>
      <c r="M41" s="100"/>
      <c r="N41" s="100"/>
      <c r="O41" s="100"/>
      <c r="P41" s="100"/>
      <c r="Q41" s="100"/>
    </row>
    <row r="42" spans="1:19" s="90" customFormat="1" ht="18.75">
      <c r="B42" s="102"/>
      <c r="C42" s="100"/>
      <c r="D42" s="100"/>
      <c r="E42" s="100"/>
      <c r="F42" s="100"/>
      <c r="G42" s="100"/>
      <c r="H42" s="100"/>
      <c r="I42" s="100"/>
      <c r="J42" s="102"/>
      <c r="K42" s="100"/>
      <c r="L42" s="100"/>
      <c r="M42" s="100"/>
      <c r="N42" s="100"/>
      <c r="O42" s="100"/>
      <c r="P42" s="100"/>
      <c r="Q42" s="100"/>
    </row>
    <row r="43" spans="1:19" s="90" customFormat="1" ht="18.75">
      <c r="B43" s="102"/>
      <c r="C43" s="100"/>
      <c r="D43" s="100"/>
      <c r="E43" s="100"/>
      <c r="F43" s="100"/>
      <c r="G43" s="100"/>
      <c r="H43" s="100"/>
      <c r="I43" s="100"/>
      <c r="J43" s="102"/>
      <c r="K43" s="100"/>
      <c r="L43" s="100"/>
      <c r="M43" s="100"/>
      <c r="N43" s="100"/>
      <c r="O43" s="100"/>
      <c r="P43" s="100"/>
      <c r="Q43" s="100"/>
    </row>
  </sheetData>
  <mergeCells count="9">
    <mergeCell ref="A1:R1"/>
    <mergeCell ref="A2:R2"/>
    <mergeCell ref="A3:R3"/>
    <mergeCell ref="A5:A7"/>
    <mergeCell ref="B5:I5"/>
    <mergeCell ref="J5:Q5"/>
    <mergeCell ref="R5:R7"/>
    <mergeCell ref="B6:I6"/>
    <mergeCell ref="J6:Q6"/>
  </mergeCells>
  <pageMargins left="0.39370078740157483" right="0.39370078740157483" top="0.59055118110236227" bottom="0.39370078740157483" header="0.31496062992125984" footer="0.31496062992125984"/>
  <pageSetup paperSize="9" scale="67" fitToHeight="0" orientation="landscape" r:id="rId1"/>
  <headerFooter>
    <oddHeader>&amp;C&amp;"TH SarabunIT๙,Bold"&amp;16 21</oddHead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9" tint="0.39997558519241921"/>
    <pageSetUpPr fitToPage="1"/>
  </sheetPr>
  <dimension ref="A1:H136"/>
  <sheetViews>
    <sheetView view="pageLayout" topLeftCell="A43" zoomScaleNormal="110" zoomScaleSheetLayoutView="100" workbookViewId="0">
      <selection activeCell="C48" sqref="C48"/>
    </sheetView>
  </sheetViews>
  <sheetFormatPr defaultColWidth="9.140625" defaultRowHeight="21"/>
  <cols>
    <col min="1" max="1" width="14.42578125" style="47" customWidth="1"/>
    <col min="2" max="2" width="29.5703125" style="47" customWidth="1"/>
    <col min="3" max="3" width="17.7109375" style="46" customWidth="1"/>
    <col min="4" max="4" width="19.42578125" style="46" customWidth="1"/>
    <col min="5" max="5" width="18.7109375" style="46" customWidth="1"/>
    <col min="6" max="6" width="12" style="47" customWidth="1"/>
    <col min="7" max="16384" width="9.140625" style="47"/>
  </cols>
  <sheetData>
    <row r="1" spans="1:5" ht="25.5" customHeight="1">
      <c r="A1" s="45" t="s">
        <v>315</v>
      </c>
      <c r="B1" s="45"/>
    </row>
    <row r="2" spans="1:5" s="45" customFormat="1" ht="21" customHeight="1">
      <c r="A2" s="386" t="s">
        <v>143</v>
      </c>
      <c r="B2" s="387"/>
      <c r="C2" s="390" t="s">
        <v>255</v>
      </c>
      <c r="D2" s="391"/>
      <c r="E2" s="392"/>
    </row>
    <row r="3" spans="1:5" s="45" customFormat="1">
      <c r="A3" s="388"/>
      <c r="B3" s="389"/>
      <c r="C3" s="48" t="s">
        <v>316</v>
      </c>
      <c r="D3" s="48" t="s">
        <v>317</v>
      </c>
      <c r="E3" s="48" t="s">
        <v>318</v>
      </c>
    </row>
    <row r="4" spans="1:5">
      <c r="A4" s="59" t="s">
        <v>319</v>
      </c>
      <c r="B4" s="61"/>
      <c r="C4" s="216" t="s">
        <v>320</v>
      </c>
      <c r="D4" s="50" t="s">
        <v>321</v>
      </c>
      <c r="E4" s="50"/>
    </row>
    <row r="5" spans="1:5">
      <c r="A5" s="55"/>
      <c r="B5" s="56"/>
      <c r="C5" s="51" t="s">
        <v>267</v>
      </c>
      <c r="D5" s="51" t="s">
        <v>270</v>
      </c>
      <c r="E5" s="51"/>
    </row>
    <row r="6" spans="1:5">
      <c r="A6" s="60" t="s">
        <v>322</v>
      </c>
      <c r="B6" s="62"/>
      <c r="C6" s="50" t="s">
        <v>257</v>
      </c>
      <c r="D6" s="50" t="s">
        <v>263</v>
      </c>
      <c r="E6" s="50"/>
    </row>
    <row r="7" spans="1:5">
      <c r="A7" s="57" t="s">
        <v>323</v>
      </c>
      <c r="B7" s="58"/>
      <c r="C7" s="51" t="s">
        <v>268</v>
      </c>
      <c r="D7" s="51" t="s">
        <v>270</v>
      </c>
      <c r="E7" s="51"/>
    </row>
    <row r="8" spans="1:5">
      <c r="A8" s="60" t="s">
        <v>324</v>
      </c>
      <c r="B8" s="62"/>
      <c r="C8" s="50" t="s">
        <v>306</v>
      </c>
      <c r="D8" s="50" t="s">
        <v>264</v>
      </c>
      <c r="E8" s="50"/>
    </row>
    <row r="9" spans="1:5">
      <c r="A9" s="57" t="s">
        <v>323</v>
      </c>
      <c r="B9" s="58"/>
      <c r="C9" s="51" t="s">
        <v>268</v>
      </c>
      <c r="D9" s="51" t="s">
        <v>270</v>
      </c>
      <c r="E9" s="51"/>
    </row>
    <row r="10" spans="1:5">
      <c r="A10" s="60" t="s">
        <v>325</v>
      </c>
      <c r="B10" s="62"/>
      <c r="C10" s="50" t="s">
        <v>258</v>
      </c>
      <c r="D10" s="50" t="s">
        <v>265</v>
      </c>
      <c r="E10" s="50"/>
    </row>
    <row r="11" spans="1:5">
      <c r="A11" s="57" t="s">
        <v>326</v>
      </c>
      <c r="B11" s="58"/>
      <c r="C11" s="51" t="s">
        <v>269</v>
      </c>
      <c r="D11" s="51" t="s">
        <v>271</v>
      </c>
      <c r="E11" s="51"/>
    </row>
    <row r="12" spans="1:5">
      <c r="A12" s="60" t="s">
        <v>327</v>
      </c>
      <c r="B12" s="62"/>
      <c r="C12" s="50" t="s">
        <v>328</v>
      </c>
      <c r="D12" s="50" t="s">
        <v>329</v>
      </c>
      <c r="E12" s="50"/>
    </row>
    <row r="13" spans="1:5">
      <c r="A13" s="57" t="s">
        <v>326</v>
      </c>
      <c r="B13" s="58"/>
      <c r="C13" s="51" t="s">
        <v>269</v>
      </c>
      <c r="D13" s="51" t="s">
        <v>271</v>
      </c>
      <c r="E13" s="51"/>
    </row>
    <row r="14" spans="1:5">
      <c r="A14" s="60" t="s">
        <v>330</v>
      </c>
      <c r="B14" s="62"/>
      <c r="C14" s="50" t="s">
        <v>331</v>
      </c>
      <c r="D14" s="50" t="s">
        <v>332</v>
      </c>
      <c r="E14" s="50"/>
    </row>
    <row r="15" spans="1:5">
      <c r="A15" s="57" t="s">
        <v>333</v>
      </c>
      <c r="B15" s="58"/>
      <c r="C15" s="51" t="s">
        <v>267</v>
      </c>
      <c r="D15" s="51" t="s">
        <v>271</v>
      </c>
      <c r="E15" s="51"/>
    </row>
    <row r="16" spans="1:5">
      <c r="A16" s="60" t="s">
        <v>420</v>
      </c>
      <c r="B16" s="62"/>
      <c r="C16" s="46" t="s">
        <v>423</v>
      </c>
      <c r="D16" s="50" t="s">
        <v>424</v>
      </c>
      <c r="E16" s="50"/>
    </row>
    <row r="17" spans="1:5">
      <c r="A17" s="57" t="s">
        <v>421</v>
      </c>
      <c r="B17" s="58"/>
      <c r="C17" s="51" t="s">
        <v>267</v>
      </c>
      <c r="D17" s="51" t="s">
        <v>267</v>
      </c>
      <c r="E17" s="51"/>
    </row>
    <row r="18" spans="1:5">
      <c r="A18" s="60" t="s">
        <v>425</v>
      </c>
      <c r="B18" s="62"/>
      <c r="C18" s="50" t="s">
        <v>257</v>
      </c>
      <c r="D18" s="50"/>
      <c r="E18" s="50" t="s">
        <v>334</v>
      </c>
    </row>
    <row r="19" spans="1:5">
      <c r="A19" s="57" t="s">
        <v>323</v>
      </c>
      <c r="B19" s="58"/>
      <c r="C19" s="51" t="s">
        <v>268</v>
      </c>
      <c r="D19" s="51"/>
      <c r="E19" s="51"/>
    </row>
    <row r="20" spans="1:5">
      <c r="A20" s="60" t="s">
        <v>426</v>
      </c>
      <c r="B20" s="62"/>
      <c r="C20" s="50"/>
      <c r="D20" s="50" t="s">
        <v>263</v>
      </c>
      <c r="E20" s="50" t="s">
        <v>335</v>
      </c>
    </row>
    <row r="21" spans="1:5">
      <c r="A21" s="57" t="s">
        <v>323</v>
      </c>
      <c r="B21" s="58"/>
      <c r="C21" s="51"/>
      <c r="D21" s="51" t="s">
        <v>270</v>
      </c>
      <c r="E21" s="51"/>
    </row>
    <row r="22" spans="1:5">
      <c r="A22" s="60" t="s">
        <v>427</v>
      </c>
      <c r="B22" s="62"/>
      <c r="C22" s="50" t="s">
        <v>306</v>
      </c>
      <c r="D22" s="50"/>
      <c r="E22" s="50" t="s">
        <v>336</v>
      </c>
    </row>
    <row r="23" spans="1:5">
      <c r="A23" s="57" t="s">
        <v>323</v>
      </c>
      <c r="B23" s="58"/>
      <c r="C23" s="51" t="s">
        <v>268</v>
      </c>
      <c r="D23" s="51"/>
      <c r="E23" s="51"/>
    </row>
    <row r="24" spans="1:5">
      <c r="A24" s="60" t="s">
        <v>428</v>
      </c>
      <c r="B24" s="62"/>
      <c r="C24" s="50"/>
      <c r="D24" s="50" t="s">
        <v>264</v>
      </c>
      <c r="E24" s="50" t="s">
        <v>337</v>
      </c>
    </row>
    <row r="25" spans="1:5">
      <c r="A25" s="57" t="s">
        <v>323</v>
      </c>
      <c r="B25" s="58"/>
      <c r="C25" s="51"/>
      <c r="D25" s="51" t="s">
        <v>270</v>
      </c>
      <c r="E25" s="51"/>
    </row>
    <row r="26" spans="1:5">
      <c r="A26" s="60" t="s">
        <v>429</v>
      </c>
      <c r="B26" s="62"/>
      <c r="C26" s="50" t="s">
        <v>258</v>
      </c>
      <c r="D26" s="50"/>
      <c r="E26" s="50" t="s">
        <v>338</v>
      </c>
    </row>
    <row r="27" spans="1:5">
      <c r="A27" s="57" t="s">
        <v>326</v>
      </c>
      <c r="B27" s="58"/>
      <c r="C27" s="51" t="s">
        <v>269</v>
      </c>
      <c r="D27" s="51"/>
      <c r="E27" s="51"/>
    </row>
    <row r="28" spans="1:5">
      <c r="A28" s="60" t="s">
        <v>430</v>
      </c>
      <c r="B28" s="62"/>
      <c r="C28" s="50"/>
      <c r="D28" s="50" t="s">
        <v>265</v>
      </c>
      <c r="E28" s="50" t="s">
        <v>339</v>
      </c>
    </row>
    <row r="29" spans="1:5">
      <c r="A29" s="57" t="s">
        <v>326</v>
      </c>
      <c r="B29" s="58"/>
      <c r="C29" s="51"/>
      <c r="D29" s="51" t="s">
        <v>271</v>
      </c>
      <c r="E29" s="51"/>
    </row>
    <row r="30" spans="1:5">
      <c r="A30" s="60" t="s">
        <v>431</v>
      </c>
      <c r="B30" s="62"/>
      <c r="C30" s="50" t="s">
        <v>328</v>
      </c>
      <c r="D30" s="50"/>
      <c r="E30" s="50" t="s">
        <v>340</v>
      </c>
    </row>
    <row r="31" spans="1:5">
      <c r="A31" s="57" t="s">
        <v>326</v>
      </c>
      <c r="B31" s="58"/>
      <c r="C31" s="51" t="s">
        <v>269</v>
      </c>
      <c r="D31" s="51"/>
      <c r="E31" s="51"/>
    </row>
    <row r="32" spans="1:5">
      <c r="A32" s="60" t="s">
        <v>432</v>
      </c>
      <c r="B32" s="62"/>
      <c r="C32" s="50"/>
      <c r="D32" s="50" t="s">
        <v>329</v>
      </c>
      <c r="E32" s="50" t="s">
        <v>341</v>
      </c>
    </row>
    <row r="33" spans="1:8">
      <c r="A33" s="57" t="s">
        <v>326</v>
      </c>
      <c r="B33" s="58"/>
      <c r="C33" s="51"/>
      <c r="D33" s="51" t="s">
        <v>271</v>
      </c>
      <c r="E33" s="51"/>
    </row>
    <row r="34" spans="1:8">
      <c r="A34" s="60" t="s">
        <v>433</v>
      </c>
      <c r="B34" s="62"/>
      <c r="C34" s="50" t="s">
        <v>331</v>
      </c>
      <c r="D34" s="50"/>
      <c r="E34" s="50" t="s">
        <v>331</v>
      </c>
    </row>
    <row r="35" spans="1:8">
      <c r="A35" s="57"/>
      <c r="B35" s="58"/>
      <c r="C35" s="51" t="s">
        <v>267</v>
      </c>
      <c r="D35" s="51"/>
      <c r="E35" s="51"/>
    </row>
    <row r="36" spans="1:8">
      <c r="A36" s="60" t="s">
        <v>434</v>
      </c>
      <c r="B36" s="62"/>
      <c r="C36" s="50"/>
      <c r="D36" s="50" t="s">
        <v>332</v>
      </c>
      <c r="E36" s="50" t="s">
        <v>342</v>
      </c>
    </row>
    <row r="37" spans="1:8">
      <c r="A37" s="57"/>
      <c r="B37" s="58"/>
      <c r="C37" s="51"/>
      <c r="D37" s="51" t="s">
        <v>271</v>
      </c>
      <c r="E37" s="51"/>
    </row>
    <row r="38" spans="1:8" s="45" customFormat="1" ht="21" customHeight="1">
      <c r="A38" s="60" t="s">
        <v>435</v>
      </c>
      <c r="B38" s="62"/>
      <c r="C38" s="216" t="s">
        <v>320</v>
      </c>
      <c r="D38" s="50"/>
      <c r="E38" s="216" t="s">
        <v>437</v>
      </c>
    </row>
    <row r="39" spans="1:8" s="45" customFormat="1">
      <c r="A39" s="57"/>
      <c r="B39" s="58"/>
      <c r="C39" s="51" t="s">
        <v>267</v>
      </c>
      <c r="D39" s="51"/>
      <c r="E39" s="51"/>
    </row>
    <row r="40" spans="1:8">
      <c r="A40" s="60" t="s">
        <v>436</v>
      </c>
      <c r="B40" s="62"/>
      <c r="C40" s="216"/>
      <c r="D40" s="50" t="s">
        <v>321</v>
      </c>
      <c r="E40" s="216" t="s">
        <v>343</v>
      </c>
    </row>
    <row r="41" spans="1:8">
      <c r="A41" s="57"/>
      <c r="B41" s="58"/>
      <c r="C41" s="51"/>
      <c r="D41" s="51" t="s">
        <v>270</v>
      </c>
      <c r="E41" s="51"/>
    </row>
    <row r="44" spans="1:8">
      <c r="A44" s="46" t="s">
        <v>344</v>
      </c>
      <c r="B44" s="47" t="s">
        <v>637</v>
      </c>
      <c r="C44" s="47"/>
      <c r="D44" s="47"/>
      <c r="E44" s="47"/>
    </row>
    <row r="45" spans="1:8">
      <c r="A45" s="46" t="s">
        <v>345</v>
      </c>
      <c r="B45" s="47" t="s">
        <v>638</v>
      </c>
      <c r="C45" s="47"/>
      <c r="D45" s="47"/>
      <c r="E45" s="47"/>
      <c r="G45" s="53"/>
      <c r="H45" s="53"/>
    </row>
    <row r="46" spans="1:8">
      <c r="A46" s="46" t="s">
        <v>306</v>
      </c>
      <c r="B46" s="47" t="s">
        <v>639</v>
      </c>
      <c r="C46" s="47"/>
      <c r="D46" s="47"/>
      <c r="E46" s="47"/>
      <c r="G46" s="53"/>
      <c r="H46" s="53"/>
    </row>
    <row r="47" spans="1:8">
      <c r="A47" s="46" t="s">
        <v>264</v>
      </c>
      <c r="B47" s="47" t="s">
        <v>640</v>
      </c>
      <c r="C47" s="47"/>
      <c r="D47" s="47"/>
      <c r="E47" s="47"/>
      <c r="G47" s="53"/>
      <c r="H47" s="53"/>
    </row>
    <row r="48" spans="1:8">
      <c r="A48" s="46" t="s">
        <v>258</v>
      </c>
      <c r="B48" s="47" t="s">
        <v>641</v>
      </c>
      <c r="C48" s="47"/>
      <c r="D48" s="47"/>
      <c r="E48" s="47"/>
      <c r="G48" s="53"/>
      <c r="H48" s="53"/>
    </row>
    <row r="49" spans="1:8">
      <c r="A49" s="46" t="s">
        <v>265</v>
      </c>
      <c r="B49" s="47" t="s">
        <v>643</v>
      </c>
      <c r="C49" s="47"/>
      <c r="D49" s="47"/>
      <c r="E49" s="47"/>
      <c r="G49" s="53"/>
      <c r="H49" s="53"/>
    </row>
    <row r="50" spans="1:8">
      <c r="A50" s="46"/>
      <c r="B50" s="47" t="s">
        <v>642</v>
      </c>
      <c r="C50" s="47"/>
      <c r="D50" s="47"/>
      <c r="E50" s="47"/>
      <c r="G50" s="53"/>
      <c r="H50" s="53"/>
    </row>
    <row r="51" spans="1:8">
      <c r="A51" s="46" t="s">
        <v>328</v>
      </c>
      <c r="B51" s="47" t="s">
        <v>653</v>
      </c>
      <c r="C51" s="47"/>
      <c r="D51" s="47"/>
      <c r="E51" s="47"/>
      <c r="G51" s="53"/>
      <c r="H51" s="53"/>
    </row>
    <row r="52" spans="1:8">
      <c r="A52" s="46"/>
      <c r="B52" s="47" t="s">
        <v>652</v>
      </c>
      <c r="C52" s="47"/>
      <c r="D52" s="47"/>
      <c r="E52" s="47"/>
      <c r="G52" s="53"/>
      <c r="H52" s="53"/>
    </row>
    <row r="53" spans="1:8">
      <c r="A53" s="46" t="s">
        <v>329</v>
      </c>
      <c r="B53" s="47" t="s">
        <v>346</v>
      </c>
      <c r="C53" s="47"/>
      <c r="D53" s="47"/>
      <c r="E53" s="47"/>
      <c r="G53" s="53"/>
      <c r="H53" s="53"/>
    </row>
    <row r="54" spans="1:8">
      <c r="A54" s="46"/>
      <c r="B54" s="47" t="s">
        <v>644</v>
      </c>
      <c r="C54" s="47"/>
      <c r="D54" s="47"/>
      <c r="E54" s="47"/>
      <c r="G54" s="53"/>
      <c r="H54" s="53"/>
    </row>
    <row r="55" spans="1:8">
      <c r="A55" s="46" t="s">
        <v>256</v>
      </c>
      <c r="B55" s="47" t="s">
        <v>416</v>
      </c>
      <c r="C55" s="47"/>
      <c r="D55" s="47"/>
      <c r="E55" s="47"/>
      <c r="G55" s="53"/>
      <c r="H55" s="53"/>
    </row>
    <row r="56" spans="1:8">
      <c r="A56" s="46"/>
      <c r="B56" s="47" t="s">
        <v>645</v>
      </c>
      <c r="C56" s="47"/>
      <c r="D56" s="47"/>
      <c r="E56" s="47"/>
      <c r="G56" s="53"/>
      <c r="H56" s="53"/>
    </row>
    <row r="57" spans="1:8">
      <c r="A57" s="46" t="s">
        <v>347</v>
      </c>
      <c r="B57" s="47" t="s">
        <v>646</v>
      </c>
      <c r="C57" s="47"/>
      <c r="D57" s="47"/>
      <c r="E57" s="47"/>
      <c r="G57" s="53"/>
      <c r="H57" s="53"/>
    </row>
    <row r="58" spans="1:8">
      <c r="A58" s="46"/>
      <c r="B58" s="47" t="s">
        <v>647</v>
      </c>
      <c r="C58" s="47"/>
      <c r="D58" s="47"/>
      <c r="E58" s="47"/>
      <c r="G58" s="53"/>
      <c r="H58" s="53"/>
    </row>
    <row r="59" spans="1:8">
      <c r="A59" s="46" t="s">
        <v>331</v>
      </c>
      <c r="B59" s="47" t="s">
        <v>648</v>
      </c>
      <c r="C59" s="47"/>
      <c r="D59" s="47"/>
      <c r="E59" s="47"/>
      <c r="G59" s="53"/>
      <c r="H59" s="53"/>
    </row>
    <row r="60" spans="1:8">
      <c r="A60" s="46" t="s">
        <v>332</v>
      </c>
      <c r="B60" s="47" t="s">
        <v>649</v>
      </c>
      <c r="C60" s="47"/>
      <c r="D60" s="47"/>
      <c r="E60" s="47"/>
      <c r="G60" s="53"/>
      <c r="H60" s="53"/>
    </row>
    <row r="61" spans="1:8">
      <c r="A61" s="46" t="s">
        <v>259</v>
      </c>
      <c r="B61" s="47" t="s">
        <v>417</v>
      </c>
      <c r="C61" s="47"/>
      <c r="D61" s="47"/>
      <c r="E61" s="47"/>
      <c r="G61" s="53"/>
      <c r="H61" s="53"/>
    </row>
    <row r="62" spans="1:8">
      <c r="A62" s="46"/>
      <c r="B62" s="47" t="s">
        <v>650</v>
      </c>
      <c r="C62" s="47"/>
      <c r="D62" s="47"/>
      <c r="E62" s="47"/>
      <c r="G62" s="53"/>
      <c r="H62" s="53"/>
    </row>
    <row r="63" spans="1:8">
      <c r="A63" s="46" t="s">
        <v>266</v>
      </c>
      <c r="B63" s="47" t="s">
        <v>348</v>
      </c>
      <c r="C63" s="47"/>
      <c r="D63" s="47"/>
      <c r="E63" s="47"/>
      <c r="G63" s="53"/>
      <c r="H63" s="53"/>
    </row>
    <row r="64" spans="1:8">
      <c r="A64" s="46"/>
      <c r="B64" s="47" t="s">
        <v>651</v>
      </c>
      <c r="C64" s="47"/>
      <c r="D64" s="47"/>
      <c r="E64" s="47"/>
      <c r="G64" s="53"/>
      <c r="H64" s="53"/>
    </row>
    <row r="65" spans="1:8">
      <c r="A65" s="46" t="s">
        <v>260</v>
      </c>
      <c r="B65" s="47" t="s">
        <v>349</v>
      </c>
      <c r="C65" s="47"/>
      <c r="D65" s="47"/>
      <c r="E65" s="47"/>
      <c r="G65" s="53"/>
      <c r="H65" s="53"/>
    </row>
    <row r="66" spans="1:8">
      <c r="A66" s="46"/>
      <c r="B66" s="47" t="s">
        <v>654</v>
      </c>
      <c r="C66" s="47"/>
      <c r="D66" s="47"/>
      <c r="E66" s="47"/>
      <c r="G66" s="53"/>
      <c r="H66" s="53"/>
    </row>
    <row r="67" spans="1:8">
      <c r="A67" s="46" t="s">
        <v>262</v>
      </c>
      <c r="B67" s="47" t="s">
        <v>418</v>
      </c>
      <c r="C67" s="47"/>
      <c r="D67" s="47"/>
      <c r="E67" s="47"/>
      <c r="G67" s="53"/>
      <c r="H67" s="53"/>
    </row>
    <row r="68" spans="1:8">
      <c r="A68" s="46"/>
      <c r="B68" s="47" t="s">
        <v>419</v>
      </c>
      <c r="C68" s="47"/>
      <c r="D68" s="47"/>
      <c r="E68" s="47"/>
      <c r="G68" s="53"/>
      <c r="H68" s="53"/>
    </row>
    <row r="69" spans="1:8">
      <c r="A69" s="46" t="s">
        <v>437</v>
      </c>
      <c r="B69" s="47" t="s">
        <v>439</v>
      </c>
      <c r="C69" s="47"/>
      <c r="D69" s="47"/>
      <c r="E69" s="47"/>
      <c r="G69" s="53"/>
      <c r="H69" s="53"/>
    </row>
    <row r="70" spans="1:8">
      <c r="A70" s="46"/>
      <c r="C70" s="47"/>
      <c r="D70" s="47"/>
      <c r="E70" s="47"/>
      <c r="G70" s="53"/>
      <c r="H70" s="53"/>
    </row>
    <row r="71" spans="1:8">
      <c r="A71" s="46"/>
      <c r="C71" s="47"/>
      <c r="D71" s="47"/>
      <c r="E71" s="47"/>
      <c r="G71" s="53"/>
      <c r="H71" s="53"/>
    </row>
    <row r="72" spans="1:8">
      <c r="A72" s="46"/>
      <c r="B72" s="46"/>
      <c r="C72" s="47"/>
      <c r="D72" s="47"/>
      <c r="E72" s="47"/>
      <c r="G72" s="53"/>
      <c r="H72" s="53"/>
    </row>
    <row r="73" spans="1:8">
      <c r="A73" s="46"/>
      <c r="B73" s="46"/>
      <c r="C73" s="47"/>
      <c r="D73" s="47"/>
      <c r="E73" s="47"/>
      <c r="G73" s="53"/>
      <c r="H73" s="53"/>
    </row>
    <row r="74" spans="1:8">
      <c r="A74" s="46"/>
      <c r="B74" s="46"/>
      <c r="C74" s="47"/>
      <c r="D74" s="47"/>
      <c r="E74" s="47"/>
      <c r="G74" s="53"/>
      <c r="H74" s="53"/>
    </row>
    <row r="75" spans="1:8">
      <c r="A75" s="46"/>
      <c r="B75" s="46"/>
      <c r="C75" s="47"/>
      <c r="D75" s="47"/>
      <c r="E75" s="47"/>
      <c r="G75" s="53"/>
      <c r="H75" s="53"/>
    </row>
    <row r="76" spans="1:8">
      <c r="A76" s="46"/>
      <c r="B76" s="46"/>
      <c r="C76" s="47"/>
      <c r="D76" s="47"/>
      <c r="E76" s="47"/>
      <c r="G76" s="53"/>
      <c r="H76" s="53"/>
    </row>
    <row r="77" spans="1:8">
      <c r="A77" s="46"/>
      <c r="B77" s="46"/>
      <c r="C77" s="47"/>
      <c r="D77" s="47"/>
      <c r="E77" s="47"/>
      <c r="G77" s="53"/>
      <c r="H77" s="53"/>
    </row>
    <row r="78" spans="1:8">
      <c r="A78" s="46"/>
      <c r="B78" s="46"/>
      <c r="C78" s="47"/>
      <c r="D78" s="47"/>
      <c r="E78" s="47"/>
      <c r="G78" s="53"/>
      <c r="H78" s="53"/>
    </row>
    <row r="79" spans="1:8">
      <c r="A79" s="46"/>
      <c r="B79" s="46"/>
      <c r="C79" s="47"/>
      <c r="D79" s="47"/>
      <c r="E79" s="47"/>
      <c r="G79" s="53"/>
      <c r="H79" s="53"/>
    </row>
    <row r="80" spans="1:8">
      <c r="A80" s="46"/>
      <c r="B80" s="46"/>
      <c r="C80" s="47"/>
      <c r="D80" s="47"/>
      <c r="E80" s="47"/>
      <c r="G80" s="53"/>
      <c r="H80" s="53"/>
    </row>
    <row r="81" spans="1:8">
      <c r="A81" s="46"/>
      <c r="B81" s="46"/>
      <c r="C81" s="47"/>
      <c r="D81" s="47"/>
      <c r="E81" s="47"/>
      <c r="G81" s="53"/>
      <c r="H81" s="53"/>
    </row>
    <row r="82" spans="1:8">
      <c r="A82" s="46"/>
      <c r="B82" s="46"/>
      <c r="C82" s="47"/>
      <c r="D82" s="47"/>
      <c r="E82" s="47"/>
      <c r="G82" s="53"/>
      <c r="H82" s="53"/>
    </row>
    <row r="83" spans="1:8">
      <c r="A83" s="46"/>
      <c r="B83" s="46"/>
      <c r="C83" s="47"/>
      <c r="D83" s="47"/>
      <c r="E83" s="47"/>
      <c r="G83" s="53"/>
      <c r="H83" s="53"/>
    </row>
    <row r="84" spans="1:8">
      <c r="A84" s="46"/>
      <c r="B84" s="46"/>
      <c r="C84" s="47"/>
      <c r="D84" s="47"/>
      <c r="E84" s="47"/>
      <c r="G84" s="53"/>
      <c r="H84" s="53"/>
    </row>
    <row r="85" spans="1:8">
      <c r="A85" s="46"/>
      <c r="B85" s="46"/>
      <c r="C85" s="47"/>
      <c r="D85" s="47"/>
      <c r="E85" s="47"/>
      <c r="G85" s="53"/>
      <c r="H85" s="53"/>
    </row>
    <row r="86" spans="1:8">
      <c r="A86" s="46"/>
      <c r="B86" s="46"/>
      <c r="C86" s="47"/>
      <c r="D86" s="47"/>
      <c r="E86" s="47"/>
      <c r="G86" s="53"/>
      <c r="H86" s="53"/>
    </row>
    <row r="87" spans="1:8">
      <c r="A87" s="46"/>
      <c r="B87" s="46"/>
      <c r="C87" s="47"/>
      <c r="D87" s="47"/>
      <c r="E87" s="47"/>
      <c r="G87" s="53"/>
      <c r="H87" s="53"/>
    </row>
    <row r="88" spans="1:8">
      <c r="A88" s="46"/>
      <c r="B88" s="46"/>
      <c r="C88" s="47"/>
      <c r="D88" s="47"/>
      <c r="E88" s="47"/>
      <c r="G88" s="53"/>
      <c r="H88" s="53"/>
    </row>
    <row r="89" spans="1:8">
      <c r="A89" s="46"/>
      <c r="B89" s="46"/>
      <c r="C89" s="47"/>
      <c r="D89" s="47"/>
      <c r="E89" s="47"/>
      <c r="G89" s="53"/>
      <c r="H89" s="53"/>
    </row>
    <row r="90" spans="1:8">
      <c r="A90" s="46"/>
      <c r="B90" s="46"/>
      <c r="C90" s="47"/>
      <c r="D90" s="47"/>
      <c r="E90" s="47"/>
      <c r="G90" s="53"/>
      <c r="H90" s="53"/>
    </row>
    <row r="91" spans="1:8">
      <c r="A91" s="46"/>
      <c r="B91" s="46"/>
      <c r="C91" s="47"/>
      <c r="D91" s="47"/>
      <c r="E91" s="47"/>
      <c r="G91" s="53"/>
      <c r="H91" s="53"/>
    </row>
    <row r="92" spans="1:8">
      <c r="A92" s="46"/>
      <c r="B92" s="46"/>
      <c r="C92" s="47"/>
      <c r="D92" s="47"/>
      <c r="E92" s="47"/>
      <c r="G92" s="53"/>
      <c r="H92" s="53"/>
    </row>
    <row r="93" spans="1:8">
      <c r="A93" s="46"/>
      <c r="B93" s="46"/>
      <c r="C93" s="47"/>
      <c r="D93" s="47"/>
      <c r="E93" s="47"/>
      <c r="G93" s="53"/>
      <c r="H93" s="53"/>
    </row>
    <row r="94" spans="1:8">
      <c r="A94" s="46"/>
      <c r="B94" s="46"/>
      <c r="C94" s="47"/>
      <c r="D94" s="47"/>
      <c r="E94" s="47"/>
      <c r="G94" s="53"/>
      <c r="H94" s="53"/>
    </row>
    <row r="95" spans="1:8">
      <c r="A95" s="46"/>
      <c r="B95" s="46"/>
      <c r="C95" s="47"/>
      <c r="D95" s="47"/>
      <c r="E95" s="47"/>
      <c r="G95" s="53"/>
      <c r="H95" s="53"/>
    </row>
    <row r="96" spans="1:8">
      <c r="A96" s="46"/>
      <c r="B96" s="46"/>
      <c r="C96" s="47"/>
      <c r="D96" s="47"/>
      <c r="E96" s="47"/>
      <c r="G96" s="53"/>
      <c r="H96" s="53"/>
    </row>
    <row r="97" spans="1:8">
      <c r="A97" s="46"/>
      <c r="B97" s="46"/>
      <c r="C97" s="47"/>
      <c r="D97" s="47"/>
      <c r="E97" s="47"/>
      <c r="G97" s="53"/>
      <c r="H97" s="53"/>
    </row>
    <row r="98" spans="1:8">
      <c r="A98" s="46"/>
      <c r="B98" s="46"/>
      <c r="C98" s="47"/>
      <c r="D98" s="47"/>
      <c r="E98" s="47"/>
      <c r="G98" s="53"/>
      <c r="H98" s="53"/>
    </row>
    <row r="99" spans="1:8">
      <c r="A99" s="46"/>
      <c r="B99" s="46"/>
      <c r="C99" s="47"/>
      <c r="D99" s="47"/>
      <c r="E99" s="47"/>
      <c r="G99" s="53"/>
      <c r="H99" s="53"/>
    </row>
    <row r="100" spans="1:8">
      <c r="A100" s="46"/>
      <c r="B100" s="46"/>
      <c r="C100" s="47"/>
      <c r="D100" s="47"/>
      <c r="E100" s="47"/>
      <c r="G100" s="53"/>
      <c r="H100" s="53"/>
    </row>
    <row r="101" spans="1:8">
      <c r="A101" s="46"/>
      <c r="B101" s="46"/>
      <c r="C101" s="47"/>
      <c r="D101" s="47"/>
      <c r="E101" s="47"/>
      <c r="G101" s="53"/>
      <c r="H101" s="53"/>
    </row>
    <row r="102" spans="1:8">
      <c r="A102" s="46"/>
      <c r="B102" s="46"/>
      <c r="C102" s="47"/>
      <c r="D102" s="47"/>
      <c r="E102" s="47"/>
      <c r="G102" s="53"/>
      <c r="H102" s="53"/>
    </row>
    <row r="103" spans="1:8">
      <c r="A103" s="46"/>
      <c r="B103" s="46"/>
      <c r="C103" s="47"/>
      <c r="D103" s="47"/>
      <c r="E103" s="47"/>
      <c r="G103" s="53"/>
      <c r="H103" s="53"/>
    </row>
    <row r="104" spans="1:8">
      <c r="A104" s="46"/>
      <c r="B104" s="46"/>
      <c r="C104" s="47"/>
      <c r="D104" s="47"/>
      <c r="E104" s="47"/>
      <c r="G104" s="53"/>
      <c r="H104" s="53"/>
    </row>
    <row r="105" spans="1:8">
      <c r="A105" s="46"/>
      <c r="B105" s="46"/>
      <c r="C105" s="47"/>
      <c r="D105" s="47"/>
      <c r="E105" s="47"/>
      <c r="G105" s="53"/>
      <c r="H105" s="53"/>
    </row>
    <row r="106" spans="1:8">
      <c r="A106" s="46"/>
      <c r="B106" s="46"/>
      <c r="C106" s="47"/>
      <c r="D106" s="47"/>
      <c r="E106" s="47"/>
      <c r="G106" s="53"/>
      <c r="H106" s="53"/>
    </row>
    <row r="107" spans="1:8">
      <c r="A107" s="46"/>
      <c r="B107" s="46"/>
      <c r="C107" s="47"/>
      <c r="D107" s="47"/>
      <c r="E107" s="47"/>
      <c r="G107" s="53"/>
      <c r="H107" s="53"/>
    </row>
    <row r="108" spans="1:8">
      <c r="A108" s="46"/>
      <c r="B108" s="46"/>
      <c r="C108" s="47"/>
      <c r="D108" s="47"/>
      <c r="E108" s="47"/>
      <c r="G108" s="53"/>
      <c r="H108" s="53"/>
    </row>
    <row r="109" spans="1:8">
      <c r="A109" s="46"/>
      <c r="B109" s="46"/>
      <c r="C109" s="47"/>
      <c r="D109" s="47"/>
      <c r="E109" s="47"/>
      <c r="G109" s="53"/>
      <c r="H109" s="53"/>
    </row>
    <row r="110" spans="1:8">
      <c r="A110" s="46"/>
      <c r="B110" s="46"/>
      <c r="C110" s="47"/>
      <c r="D110" s="47"/>
      <c r="E110" s="47"/>
      <c r="G110" s="53"/>
      <c r="H110" s="53"/>
    </row>
    <row r="111" spans="1:8">
      <c r="C111" s="47"/>
      <c r="D111" s="47"/>
      <c r="E111" s="47"/>
      <c r="G111" s="53"/>
      <c r="H111" s="53"/>
    </row>
    <row r="112" spans="1:8">
      <c r="A112" s="54"/>
      <c r="B112" s="54"/>
      <c r="C112" s="47"/>
      <c r="D112" s="47"/>
      <c r="E112" s="47"/>
      <c r="G112" s="53"/>
      <c r="H112" s="53"/>
    </row>
    <row r="113" spans="1:8">
      <c r="A113" s="54"/>
      <c r="B113" s="54"/>
      <c r="C113" s="47"/>
      <c r="D113" s="47"/>
      <c r="E113" s="47"/>
      <c r="G113" s="53"/>
      <c r="H113" s="53"/>
    </row>
    <row r="114" spans="1:8">
      <c r="A114" s="54"/>
      <c r="B114" s="54"/>
      <c r="C114" s="47"/>
      <c r="D114" s="47"/>
      <c r="E114" s="47"/>
      <c r="G114" s="53"/>
      <c r="H114" s="53"/>
    </row>
    <row r="115" spans="1:8">
      <c r="A115" s="54"/>
      <c r="B115" s="54"/>
      <c r="C115" s="47"/>
      <c r="D115" s="47"/>
      <c r="E115" s="47"/>
      <c r="G115" s="53"/>
      <c r="H115" s="53"/>
    </row>
    <row r="116" spans="1:8">
      <c r="A116" s="54"/>
      <c r="B116" s="54"/>
      <c r="C116" s="47"/>
      <c r="D116" s="47"/>
      <c r="E116" s="47"/>
      <c r="G116" s="53"/>
      <c r="H116" s="53"/>
    </row>
    <row r="117" spans="1:8">
      <c r="A117" s="54"/>
      <c r="B117" s="54"/>
      <c r="C117" s="47"/>
      <c r="D117" s="47"/>
      <c r="E117" s="47"/>
      <c r="G117" s="53"/>
      <c r="H117" s="53"/>
    </row>
    <row r="118" spans="1:8">
      <c r="A118" s="54"/>
      <c r="B118" s="54"/>
      <c r="C118" s="47"/>
      <c r="D118" s="47"/>
      <c r="E118" s="47"/>
      <c r="G118" s="53"/>
      <c r="H118" s="53"/>
    </row>
    <row r="119" spans="1:8">
      <c r="A119" s="54"/>
      <c r="B119" s="54"/>
      <c r="C119" s="47"/>
      <c r="D119" s="47"/>
      <c r="E119" s="47"/>
      <c r="G119" s="53"/>
      <c r="H119" s="53"/>
    </row>
    <row r="120" spans="1:8">
      <c r="A120" s="54"/>
      <c r="B120" s="54"/>
      <c r="C120" s="47"/>
      <c r="D120" s="47"/>
      <c r="E120" s="47"/>
      <c r="G120" s="53"/>
      <c r="H120" s="53"/>
    </row>
    <row r="121" spans="1:8">
      <c r="A121" s="54"/>
      <c r="B121" s="54"/>
      <c r="C121" s="47"/>
      <c r="D121" s="47"/>
      <c r="E121" s="47"/>
      <c r="G121" s="53"/>
      <c r="H121" s="53"/>
    </row>
    <row r="122" spans="1:8">
      <c r="A122" s="54"/>
      <c r="B122" s="54"/>
      <c r="C122" s="47"/>
      <c r="D122" s="47"/>
      <c r="E122" s="47"/>
      <c r="G122" s="53"/>
      <c r="H122" s="53"/>
    </row>
    <row r="123" spans="1:8">
      <c r="A123" s="54"/>
      <c r="B123" s="54"/>
      <c r="C123" s="47"/>
      <c r="D123" s="47"/>
      <c r="E123" s="47"/>
      <c r="G123" s="53"/>
      <c r="H123" s="53"/>
    </row>
    <row r="124" spans="1:8">
      <c r="A124" s="54"/>
      <c r="B124" s="54"/>
      <c r="C124" s="47"/>
      <c r="D124" s="47"/>
      <c r="E124" s="47"/>
      <c r="G124" s="53"/>
      <c r="H124" s="53"/>
    </row>
    <row r="125" spans="1:8">
      <c r="A125" s="54"/>
      <c r="B125" s="54"/>
      <c r="C125" s="47"/>
      <c r="D125" s="47"/>
      <c r="E125" s="47"/>
      <c r="G125" s="53"/>
      <c r="H125" s="53"/>
    </row>
    <row r="126" spans="1:8">
      <c r="A126" s="54"/>
      <c r="B126" s="54"/>
      <c r="C126" s="47"/>
      <c r="D126" s="47"/>
      <c r="E126" s="47"/>
      <c r="G126" s="53"/>
      <c r="H126" s="53"/>
    </row>
    <row r="127" spans="1:8">
      <c r="A127" s="54"/>
      <c r="B127" s="54"/>
      <c r="C127" s="47"/>
      <c r="D127" s="47"/>
      <c r="E127" s="47"/>
    </row>
    <row r="128" spans="1:8">
      <c r="A128" s="54"/>
      <c r="B128" s="54"/>
      <c r="C128" s="47"/>
      <c r="D128" s="47"/>
      <c r="E128" s="47"/>
    </row>
    <row r="129" spans="1:5">
      <c r="A129" s="54"/>
      <c r="B129" s="54"/>
      <c r="C129" s="47"/>
      <c r="D129" s="47"/>
      <c r="E129" s="47"/>
    </row>
    <row r="130" spans="1:5">
      <c r="A130" s="54"/>
      <c r="B130" s="54"/>
      <c r="C130" s="47"/>
      <c r="D130" s="47"/>
      <c r="E130" s="47"/>
    </row>
    <row r="131" spans="1:5">
      <c r="A131" s="54"/>
      <c r="B131" s="54"/>
      <c r="C131" s="47"/>
      <c r="D131" s="47"/>
      <c r="E131" s="47"/>
    </row>
    <row r="132" spans="1:5">
      <c r="A132" s="54"/>
      <c r="B132" s="54"/>
      <c r="C132" s="47"/>
      <c r="D132" s="47"/>
      <c r="E132" s="47"/>
    </row>
    <row r="133" spans="1:5">
      <c r="A133" s="54"/>
      <c r="B133" s="54"/>
    </row>
    <row r="134" spans="1:5">
      <c r="A134" s="54"/>
      <c r="B134" s="54"/>
    </row>
    <row r="135" spans="1:5">
      <c r="A135" s="54"/>
      <c r="B135" s="54"/>
    </row>
    <row r="136" spans="1:5">
      <c r="A136" s="54"/>
      <c r="B136" s="54"/>
    </row>
  </sheetData>
  <mergeCells count="2">
    <mergeCell ref="A2:B3"/>
    <mergeCell ref="C2:E2"/>
  </mergeCells>
  <pageMargins left="0.70866141732283472" right="0.51181102362204722" top="0.62992125984251968" bottom="0.39370078740157483" header="0.31496062992125984" footer="0.31496062992125984"/>
  <pageSetup paperSize="9" scale="89" fitToHeight="0" orientation="portrait" r:id="rId1"/>
  <headerFooter differentOddEven="1" differentFirst="1">
    <oddHeader>&amp;C&amp;"TH SarabunIT๙,Bold"&amp;16 ๒๒</oddHeader>
    <evenHeader>&amp;C&amp;"TH SarabunIT๙,Bold"&amp;16 23</evenHeader>
    <firstHeader>&amp;C&amp;"TH SarabunIT๙,Bold"&amp;16 22</first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9" tint="0.39997558519241921"/>
    <pageSetUpPr fitToPage="1"/>
  </sheetPr>
  <dimension ref="A1:M34"/>
  <sheetViews>
    <sheetView view="pageLayout" zoomScale="80" zoomScaleNormal="90" zoomScalePageLayoutView="80" workbookViewId="0">
      <selection activeCell="H14" sqref="H14"/>
    </sheetView>
  </sheetViews>
  <sheetFormatPr defaultColWidth="9.140625" defaultRowHeight="21"/>
  <cols>
    <col min="1" max="1" width="14.42578125" style="1" customWidth="1"/>
    <col min="2" max="2" width="13.5703125" style="5" customWidth="1"/>
    <col min="3" max="5" width="13.42578125" style="85" customWidth="1"/>
    <col min="6" max="6" width="12" style="85" customWidth="1"/>
    <col min="7" max="7" width="20.85546875" style="5" bestFit="1" customWidth="1"/>
    <col min="8" max="9" width="13.42578125" style="85" customWidth="1"/>
    <col min="10" max="10" width="14.42578125" style="85" customWidth="1"/>
    <col min="11" max="11" width="11.7109375" style="85" customWidth="1"/>
    <col min="12" max="12" width="13.42578125" style="1" customWidth="1"/>
    <col min="13" max="13" width="2.85546875" style="1" customWidth="1"/>
    <col min="14" max="16384" width="9.140625" style="1"/>
  </cols>
  <sheetData>
    <row r="1" spans="1:12" s="3" customFormat="1">
      <c r="A1" s="311" t="s">
        <v>749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</row>
    <row r="2" spans="1:12" s="3" customFormat="1">
      <c r="A2" s="311" t="s">
        <v>510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</row>
    <row r="3" spans="1:12" s="3" customFormat="1">
      <c r="A3" s="311" t="s">
        <v>851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</row>
    <row r="4" spans="1:12" ht="11.25" customHeight="1"/>
    <row r="5" spans="1:12" s="86" customFormat="1" ht="18.75">
      <c r="A5" s="373" t="s">
        <v>143</v>
      </c>
      <c r="B5" s="366" t="s">
        <v>136</v>
      </c>
      <c r="C5" s="366"/>
      <c r="D5" s="366"/>
      <c r="E5" s="366"/>
      <c r="F5" s="366"/>
      <c r="G5" s="367" t="s">
        <v>137</v>
      </c>
      <c r="H5" s="368"/>
      <c r="I5" s="368"/>
      <c r="J5" s="368"/>
      <c r="K5" s="369"/>
      <c r="L5" s="370" t="s">
        <v>458</v>
      </c>
    </row>
    <row r="6" spans="1:12" s="86" customFormat="1" ht="18.75">
      <c r="A6" s="373"/>
      <c r="B6" s="366" t="s">
        <v>255</v>
      </c>
      <c r="C6" s="366"/>
      <c r="D6" s="366"/>
      <c r="E6" s="366"/>
      <c r="F6" s="366"/>
      <c r="G6" s="367" t="s">
        <v>255</v>
      </c>
      <c r="H6" s="368"/>
      <c r="I6" s="368"/>
      <c r="J6" s="368"/>
      <c r="K6" s="369"/>
      <c r="L6" s="371"/>
    </row>
    <row r="7" spans="1:12" s="87" customFormat="1" ht="43.5" customHeight="1">
      <c r="A7" s="373"/>
      <c r="B7" s="103" t="s">
        <v>242</v>
      </c>
      <c r="C7" s="104" t="s">
        <v>511</v>
      </c>
      <c r="D7" s="104" t="s">
        <v>512</v>
      </c>
      <c r="E7" s="104" t="s">
        <v>513</v>
      </c>
      <c r="F7" s="104" t="s">
        <v>468</v>
      </c>
      <c r="G7" s="105" t="s">
        <v>242</v>
      </c>
      <c r="H7" s="106" t="s">
        <v>514</v>
      </c>
      <c r="I7" s="106" t="s">
        <v>515</v>
      </c>
      <c r="J7" s="106" t="s">
        <v>516</v>
      </c>
      <c r="K7" s="106" t="s">
        <v>468</v>
      </c>
      <c r="L7" s="372"/>
    </row>
    <row r="8" spans="1:12" s="90" customFormat="1" ht="18.75">
      <c r="A8" s="88" t="s">
        <v>135</v>
      </c>
      <c r="B8" s="88">
        <v>3600045811</v>
      </c>
      <c r="C8" s="89">
        <v>18120</v>
      </c>
      <c r="D8" s="89"/>
      <c r="E8" s="89"/>
      <c r="F8" s="89"/>
      <c r="G8" s="88" t="s">
        <v>627</v>
      </c>
      <c r="H8" s="89">
        <v>9260</v>
      </c>
      <c r="I8" s="89">
        <v>8860</v>
      </c>
      <c r="J8" s="89"/>
      <c r="K8" s="89"/>
      <c r="L8" s="107">
        <f>SUM(C8:F8)-SUM(H8:K8)</f>
        <v>0</v>
      </c>
    </row>
    <row r="9" spans="1:12" s="90" customFormat="1" ht="18.75">
      <c r="A9" s="91" t="s">
        <v>135</v>
      </c>
      <c r="B9" s="91">
        <v>3600048620</v>
      </c>
      <c r="C9" s="92">
        <v>156330</v>
      </c>
      <c r="D9" s="92"/>
      <c r="E9" s="92"/>
      <c r="F9" s="92"/>
      <c r="G9" s="91">
        <v>3600058647</v>
      </c>
      <c r="H9" s="92">
        <v>156330</v>
      </c>
      <c r="I9" s="92"/>
      <c r="J9" s="92"/>
      <c r="K9" s="92"/>
      <c r="L9" s="108">
        <f>SUM(C9:F9)-SUM(H9:K9)</f>
        <v>0</v>
      </c>
    </row>
    <row r="10" spans="1:12" s="90" customFormat="1" ht="18.75">
      <c r="A10" s="91" t="s">
        <v>135</v>
      </c>
      <c r="B10" s="91">
        <v>3600048963</v>
      </c>
      <c r="C10" s="92">
        <v>83860</v>
      </c>
      <c r="D10" s="92"/>
      <c r="E10" s="92"/>
      <c r="F10" s="92"/>
      <c r="G10" s="91">
        <v>3600057079</v>
      </c>
      <c r="H10" s="92">
        <v>83860</v>
      </c>
      <c r="I10" s="92"/>
      <c r="J10" s="92"/>
      <c r="K10" s="92"/>
      <c r="L10" s="108">
        <f t="shared" ref="L10:L28" si="0">SUM(C10:F10)-SUM(H10:K10)</f>
        <v>0</v>
      </c>
    </row>
    <row r="11" spans="1:12" s="90" customFormat="1" ht="18.75">
      <c r="A11" s="91" t="s">
        <v>135</v>
      </c>
      <c r="B11" s="91">
        <v>3600049071</v>
      </c>
      <c r="C11" s="92">
        <v>5000</v>
      </c>
      <c r="D11" s="92"/>
      <c r="E11" s="92"/>
      <c r="F11" s="92"/>
      <c r="G11" s="91">
        <v>3600057075</v>
      </c>
      <c r="H11" s="92">
        <v>5000</v>
      </c>
      <c r="I11" s="92"/>
      <c r="J11" s="92"/>
      <c r="K11" s="92"/>
      <c r="L11" s="108">
        <f t="shared" si="0"/>
        <v>0</v>
      </c>
    </row>
    <row r="12" spans="1:12" s="90" customFormat="1" ht="19.5" thickBot="1">
      <c r="A12" s="229" t="s">
        <v>249</v>
      </c>
      <c r="B12" s="113" t="s">
        <v>272</v>
      </c>
      <c r="C12" s="114">
        <f>SUM(C8:C11)</f>
        <v>263310</v>
      </c>
      <c r="D12" s="114">
        <f>SUM(D8:D11)</f>
        <v>0</v>
      </c>
      <c r="E12" s="114">
        <f>SUM(E8:E11)</f>
        <v>0</v>
      </c>
      <c r="F12" s="114">
        <f>SUM(F8:F11)</f>
        <v>0</v>
      </c>
      <c r="G12" s="91"/>
      <c r="H12" s="92"/>
      <c r="I12" s="92"/>
      <c r="J12" s="92"/>
      <c r="K12" s="92"/>
      <c r="L12" s="92"/>
    </row>
    <row r="13" spans="1:12" s="90" customFormat="1" ht="19.5" thickTop="1">
      <c r="A13" s="93"/>
      <c r="B13" s="88">
        <v>3600056852</v>
      </c>
      <c r="C13" s="89">
        <v>1710</v>
      </c>
      <c r="D13" s="89"/>
      <c r="E13" s="89"/>
      <c r="F13" s="89"/>
      <c r="G13" s="91">
        <v>3600071703</v>
      </c>
      <c r="H13" s="89">
        <v>1710</v>
      </c>
      <c r="I13" s="92"/>
      <c r="J13" s="92"/>
      <c r="K13" s="92"/>
      <c r="L13" s="108">
        <f>SUM(C13:F13)-SUM(H13:K13)</f>
        <v>0</v>
      </c>
    </row>
    <row r="14" spans="1:12" s="90" customFormat="1" ht="18.75">
      <c r="A14" s="93"/>
      <c r="B14" s="88">
        <v>3600058251</v>
      </c>
      <c r="C14" s="89">
        <v>11100</v>
      </c>
      <c r="D14" s="89"/>
      <c r="E14" s="89"/>
      <c r="F14" s="89"/>
      <c r="G14" s="91">
        <v>3600068948</v>
      </c>
      <c r="H14" s="89">
        <v>11100</v>
      </c>
      <c r="I14" s="92"/>
      <c r="J14" s="92"/>
      <c r="K14" s="92"/>
      <c r="L14" s="108">
        <f t="shared" si="0"/>
        <v>0</v>
      </c>
    </row>
    <row r="15" spans="1:12" s="90" customFormat="1" ht="18.75">
      <c r="A15" s="93"/>
      <c r="B15" s="88">
        <v>3600059180</v>
      </c>
      <c r="C15" s="89">
        <v>19200</v>
      </c>
      <c r="D15" s="89"/>
      <c r="E15" s="89"/>
      <c r="F15" s="89"/>
      <c r="G15" s="91">
        <v>3600071493</v>
      </c>
      <c r="H15" s="89">
        <v>19200</v>
      </c>
      <c r="I15" s="92"/>
      <c r="J15" s="92"/>
      <c r="K15" s="92"/>
      <c r="L15" s="108">
        <f t="shared" si="0"/>
        <v>0</v>
      </c>
    </row>
    <row r="16" spans="1:12" s="90" customFormat="1" ht="18.75">
      <c r="A16" s="93"/>
      <c r="B16" s="88">
        <v>3600060344</v>
      </c>
      <c r="C16" s="89">
        <v>13000</v>
      </c>
      <c r="D16" s="89"/>
      <c r="E16" s="89"/>
      <c r="F16" s="89"/>
      <c r="G16" s="91">
        <v>3600080919</v>
      </c>
      <c r="H16" s="89">
        <v>13000</v>
      </c>
      <c r="I16" s="92"/>
      <c r="J16" s="92"/>
      <c r="K16" s="92"/>
      <c r="L16" s="108">
        <f t="shared" si="0"/>
        <v>0</v>
      </c>
    </row>
    <row r="17" spans="1:13" s="90" customFormat="1" ht="18.75">
      <c r="A17" s="93"/>
      <c r="B17" s="88">
        <v>3600061463</v>
      </c>
      <c r="C17" s="89">
        <v>38430</v>
      </c>
      <c r="D17" s="89"/>
      <c r="E17" s="89"/>
      <c r="F17" s="89"/>
      <c r="G17" s="91" t="s">
        <v>628</v>
      </c>
      <c r="H17" s="92">
        <v>3220</v>
      </c>
      <c r="I17" s="92">
        <v>35210</v>
      </c>
      <c r="J17" s="92"/>
      <c r="K17" s="92"/>
      <c r="L17" s="108">
        <f t="shared" si="0"/>
        <v>0</v>
      </c>
    </row>
    <row r="18" spans="1:13" s="90" customFormat="1" ht="18.75">
      <c r="A18" s="93"/>
      <c r="B18" s="88">
        <v>3600061464</v>
      </c>
      <c r="C18" s="89">
        <v>23920</v>
      </c>
      <c r="D18" s="89"/>
      <c r="E18" s="89"/>
      <c r="F18" s="89"/>
      <c r="G18" s="91">
        <v>3600077755</v>
      </c>
      <c r="H18" s="89">
        <v>23920</v>
      </c>
      <c r="I18" s="92"/>
      <c r="J18" s="92"/>
      <c r="K18" s="92"/>
      <c r="L18" s="108">
        <f t="shared" si="0"/>
        <v>0</v>
      </c>
    </row>
    <row r="19" spans="1:13" s="90" customFormat="1" ht="18.75">
      <c r="A19" s="93"/>
      <c r="B19" s="91">
        <v>3600061465</v>
      </c>
      <c r="C19" s="92">
        <v>1530</v>
      </c>
      <c r="D19" s="89"/>
      <c r="E19" s="89"/>
      <c r="F19" s="89"/>
      <c r="G19" s="91">
        <v>3600071494</v>
      </c>
      <c r="H19" s="92">
        <v>1530</v>
      </c>
      <c r="I19" s="92"/>
      <c r="J19" s="92"/>
      <c r="K19" s="92"/>
      <c r="L19" s="108">
        <f t="shared" si="0"/>
        <v>0</v>
      </c>
    </row>
    <row r="20" spans="1:13" s="90" customFormat="1" ht="18.75">
      <c r="A20" s="93"/>
      <c r="B20" s="88">
        <v>3600061989</v>
      </c>
      <c r="C20" s="89">
        <v>16200</v>
      </c>
      <c r="D20" s="89"/>
      <c r="E20" s="89"/>
      <c r="F20" s="89"/>
      <c r="G20" s="91"/>
      <c r="H20" s="92"/>
      <c r="I20" s="92"/>
      <c r="J20" s="92"/>
      <c r="K20" s="92"/>
      <c r="L20" s="108">
        <f t="shared" si="0"/>
        <v>16200</v>
      </c>
    </row>
    <row r="21" spans="1:13" s="90" customFormat="1">
      <c r="A21" s="93"/>
      <c r="B21" s="91">
        <v>3600066782</v>
      </c>
      <c r="C21" s="92">
        <v>4725</v>
      </c>
      <c r="D21" s="89"/>
      <c r="E21" s="89"/>
      <c r="F21" s="89"/>
      <c r="G21" s="126"/>
      <c r="H21" s="92"/>
      <c r="I21" s="92"/>
      <c r="J21" s="92"/>
      <c r="K21" s="92"/>
      <c r="L21" s="108">
        <f>SUM(C21:F21)-SUM(H21:K21)</f>
        <v>4725</v>
      </c>
    </row>
    <row r="22" spans="1:13" s="90" customFormat="1">
      <c r="A22" s="93"/>
      <c r="B22" s="91">
        <v>3600071302</v>
      </c>
      <c r="C22" s="92">
        <v>31325</v>
      </c>
      <c r="D22" s="92"/>
      <c r="E22" s="92"/>
      <c r="F22" s="92"/>
      <c r="G22" s="126"/>
      <c r="H22" s="92"/>
      <c r="I22" s="92"/>
      <c r="J22" s="92"/>
      <c r="K22" s="92"/>
      <c r="L22" s="108">
        <f t="shared" si="0"/>
        <v>31325</v>
      </c>
    </row>
    <row r="23" spans="1:13" s="90" customFormat="1" ht="18.75">
      <c r="A23" s="93"/>
      <c r="B23" s="91">
        <v>3600074056</v>
      </c>
      <c r="C23" s="92">
        <v>190400</v>
      </c>
      <c r="D23" s="92"/>
      <c r="E23" s="92"/>
      <c r="F23" s="92"/>
      <c r="G23" s="91"/>
      <c r="H23" s="92"/>
      <c r="I23" s="92"/>
      <c r="J23" s="92"/>
      <c r="K23" s="92"/>
      <c r="L23" s="108">
        <f t="shared" si="0"/>
        <v>190400</v>
      </c>
    </row>
    <row r="24" spans="1:13" s="90" customFormat="1" ht="18.75">
      <c r="A24" s="93"/>
      <c r="B24" s="91">
        <v>3600047710</v>
      </c>
      <c r="D24" s="92">
        <v>78555</v>
      </c>
      <c r="E24" s="92"/>
      <c r="F24" s="92"/>
      <c r="G24" s="91">
        <v>3600071421</v>
      </c>
      <c r="H24" s="92">
        <v>78555</v>
      </c>
      <c r="I24" s="92"/>
      <c r="J24" s="92"/>
      <c r="K24" s="92"/>
      <c r="L24" s="108">
        <f>SUM(D24:F24)-SUM(H24:K24)</f>
        <v>0</v>
      </c>
    </row>
    <row r="25" spans="1:13" s="90" customFormat="1" ht="18.75">
      <c r="A25" s="93"/>
      <c r="B25" s="91">
        <v>3600079727</v>
      </c>
      <c r="C25" s="92">
        <v>66200</v>
      </c>
      <c r="D25" s="92"/>
      <c r="E25" s="92"/>
      <c r="F25" s="92"/>
      <c r="G25" s="91"/>
      <c r="H25" s="92"/>
      <c r="I25" s="92"/>
      <c r="J25" s="92"/>
      <c r="K25" s="92"/>
      <c r="L25" s="108">
        <f t="shared" si="0"/>
        <v>66200</v>
      </c>
    </row>
    <row r="26" spans="1:13" s="90" customFormat="1" ht="18.75">
      <c r="A26" s="93"/>
      <c r="B26" s="91">
        <v>3600079811</v>
      </c>
      <c r="C26" s="92">
        <v>38840</v>
      </c>
      <c r="D26" s="92"/>
      <c r="E26" s="92"/>
      <c r="F26" s="92"/>
      <c r="H26" s="92"/>
      <c r="I26" s="92"/>
      <c r="J26" s="92"/>
      <c r="K26" s="92"/>
      <c r="L26" s="108">
        <f>SUM(C26:F26)-SUM(H26:K26)</f>
        <v>38840</v>
      </c>
    </row>
    <row r="27" spans="1:13" s="90" customFormat="1" ht="18.75">
      <c r="A27" s="93"/>
      <c r="C27" s="92"/>
      <c r="D27" s="92"/>
      <c r="E27" s="92"/>
      <c r="F27" s="92"/>
      <c r="G27" s="91"/>
      <c r="H27" s="92"/>
      <c r="I27" s="92"/>
      <c r="J27" s="92"/>
      <c r="K27" s="92"/>
      <c r="L27" s="108">
        <f t="shared" si="0"/>
        <v>0</v>
      </c>
    </row>
    <row r="28" spans="1:13" s="90" customFormat="1" ht="18.75">
      <c r="A28" s="94"/>
      <c r="B28" s="95"/>
      <c r="C28" s="96"/>
      <c r="D28" s="96"/>
      <c r="E28" s="96"/>
      <c r="F28" s="96"/>
      <c r="G28" s="95"/>
      <c r="H28" s="96"/>
      <c r="I28" s="96"/>
      <c r="J28" s="96"/>
      <c r="K28" s="96"/>
      <c r="L28" s="108">
        <f t="shared" si="0"/>
        <v>0</v>
      </c>
    </row>
    <row r="29" spans="1:13" s="86" customFormat="1" ht="19.5" thickBot="1">
      <c r="A29" s="97"/>
      <c r="B29" s="113" t="s">
        <v>207</v>
      </c>
      <c r="C29" s="114">
        <f>SUM(C13:C28)</f>
        <v>456580</v>
      </c>
      <c r="D29" s="114">
        <f>SUM(D13:D28)</f>
        <v>78555</v>
      </c>
      <c r="E29" s="114">
        <f>SUM(E13:E28)</f>
        <v>0</v>
      </c>
      <c r="F29" s="114">
        <f>SUM(F13:F28)</f>
        <v>0</v>
      </c>
      <c r="G29" s="111"/>
      <c r="H29" s="112">
        <f>SUM(H8:H28)</f>
        <v>406685</v>
      </c>
      <c r="I29" s="112">
        <f t="shared" ref="I29:K29" si="1">SUM(I8:I28)</f>
        <v>44070</v>
      </c>
      <c r="J29" s="112">
        <f t="shared" si="1"/>
        <v>0</v>
      </c>
      <c r="K29" s="112">
        <f t="shared" si="1"/>
        <v>0</v>
      </c>
      <c r="L29" s="110">
        <f>SUM(L8:L28)</f>
        <v>347690</v>
      </c>
      <c r="M29" s="178" t="s">
        <v>542</v>
      </c>
    </row>
    <row r="30" spans="1:13" s="86" customFormat="1" ht="16.5" customHeight="1" thickTop="1">
      <c r="B30" s="98"/>
      <c r="C30" s="99"/>
      <c r="D30" s="99"/>
      <c r="E30" s="99"/>
      <c r="F30" s="99"/>
      <c r="G30" s="98"/>
      <c r="H30" s="99"/>
      <c r="I30" s="99"/>
      <c r="J30" s="99"/>
      <c r="K30" s="99"/>
      <c r="L30" s="99"/>
    </row>
    <row r="31" spans="1:13" s="90" customFormat="1" ht="18.75">
      <c r="B31" s="98"/>
      <c r="C31" s="100"/>
      <c r="D31" s="177" t="s">
        <v>251</v>
      </c>
      <c r="E31" s="165" t="s">
        <v>273</v>
      </c>
      <c r="F31" s="118">
        <f>SUM(C29:F29)</f>
        <v>535135</v>
      </c>
      <c r="G31" s="102"/>
      <c r="H31" s="100"/>
      <c r="I31" s="177" t="s">
        <v>541</v>
      </c>
      <c r="J31" s="163" t="s">
        <v>274</v>
      </c>
      <c r="K31" s="115">
        <f>SUM(H29:K29)</f>
        <v>450755</v>
      </c>
      <c r="L31" s="86"/>
    </row>
    <row r="32" spans="1:13" s="90" customFormat="1" ht="19.5" thickBot="1">
      <c r="B32" s="102"/>
      <c r="C32" s="100"/>
      <c r="D32" s="100"/>
      <c r="E32" s="165" t="s">
        <v>275</v>
      </c>
      <c r="F32" s="119">
        <v>535135</v>
      </c>
      <c r="G32" s="102"/>
      <c r="H32" s="100"/>
      <c r="I32" s="100"/>
      <c r="J32" s="163" t="s">
        <v>275</v>
      </c>
      <c r="K32" s="116">
        <v>450755</v>
      </c>
      <c r="L32" s="121">
        <f>SUM(C12:F12)+F32-K32</f>
        <v>347690</v>
      </c>
    </row>
    <row r="33" spans="2:12" s="90" customFormat="1" ht="19.5" thickTop="1">
      <c r="B33" s="102"/>
      <c r="C33" s="100"/>
      <c r="D33" s="100"/>
      <c r="E33" s="165" t="s">
        <v>174</v>
      </c>
      <c r="F33" s="120">
        <f>F31-F32</f>
        <v>0</v>
      </c>
      <c r="G33" s="102"/>
      <c r="H33" s="100"/>
      <c r="I33" s="100"/>
      <c r="J33" s="163" t="s">
        <v>174</v>
      </c>
      <c r="K33" s="117">
        <f>K31-K32</f>
        <v>0</v>
      </c>
      <c r="L33" s="102"/>
    </row>
    <row r="34" spans="2:12" s="90" customFormat="1" ht="18.75">
      <c r="B34" s="102"/>
      <c r="C34" s="100"/>
      <c r="D34" s="100"/>
      <c r="E34" s="100"/>
      <c r="F34" s="100"/>
      <c r="G34" s="102"/>
      <c r="H34" s="100"/>
      <c r="I34" s="100"/>
      <c r="J34" s="100"/>
      <c r="K34" s="100"/>
    </row>
  </sheetData>
  <mergeCells count="9">
    <mergeCell ref="A1:L1"/>
    <mergeCell ref="A2:L2"/>
    <mergeCell ref="A3:L3"/>
    <mergeCell ref="A5:A7"/>
    <mergeCell ref="B5:F5"/>
    <mergeCell ref="G5:K5"/>
    <mergeCell ref="L5:L7"/>
    <mergeCell ref="B6:F6"/>
    <mergeCell ref="G6:K6"/>
  </mergeCells>
  <pageMargins left="0.39370078740157483" right="0.39370078740157483" top="0.59055118110236227" bottom="0.39370078740157483" header="0.31496062992125984" footer="0.31496062992125984"/>
  <pageSetup paperSize="9" scale="81" fitToHeight="0" orientation="landscape" r:id="rId1"/>
  <headerFooter>
    <oddHeader>&amp;C&amp;"TH SarabunIT๙,Bold"&amp;16 24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42"/>
  <sheetViews>
    <sheetView tabSelected="1" view="pageLayout" zoomScaleNormal="100" zoomScaleSheetLayoutView="100" workbookViewId="0">
      <selection activeCell="E9" sqref="E9"/>
    </sheetView>
  </sheetViews>
  <sheetFormatPr defaultColWidth="9.140625" defaultRowHeight="21"/>
  <cols>
    <col min="1" max="1" width="15.42578125" style="5" customWidth="1"/>
    <col min="2" max="2" width="21.7109375" style="1" bestFit="1" customWidth="1"/>
    <col min="3" max="3" width="17.140625" style="7" customWidth="1"/>
    <col min="4" max="4" width="17.85546875" style="7" bestFit="1" customWidth="1"/>
    <col min="5" max="5" width="20.42578125" style="7" customWidth="1"/>
    <col min="6" max="6" width="16.7109375" style="7" bestFit="1" customWidth="1"/>
    <col min="7" max="16384" width="9.140625" style="1"/>
  </cols>
  <sheetData>
    <row r="1" spans="1:7">
      <c r="A1" s="311" t="s">
        <v>633</v>
      </c>
      <c r="B1" s="311"/>
      <c r="C1" s="311"/>
      <c r="D1" s="311"/>
      <c r="E1" s="311"/>
      <c r="F1" s="311"/>
    </row>
    <row r="2" spans="1:7">
      <c r="A2" s="311" t="s">
        <v>415</v>
      </c>
      <c r="B2" s="311"/>
      <c r="C2" s="311"/>
      <c r="D2" s="311"/>
      <c r="E2" s="311"/>
      <c r="F2" s="311"/>
    </row>
    <row r="3" spans="1:7">
      <c r="A3" s="311" t="s">
        <v>564</v>
      </c>
      <c r="B3" s="311"/>
      <c r="C3" s="311"/>
      <c r="D3" s="311"/>
      <c r="E3" s="311"/>
      <c r="F3" s="311"/>
      <c r="G3" s="2"/>
    </row>
    <row r="4" spans="1:7">
      <c r="A4" s="321" t="s">
        <v>750</v>
      </c>
      <c r="B4" s="321"/>
      <c r="C4" s="321"/>
      <c r="D4" s="321"/>
      <c r="E4" s="321"/>
      <c r="F4" s="321"/>
    </row>
    <row r="5" spans="1:7" s="5" customFormat="1">
      <c r="A5" s="197" t="s">
        <v>139</v>
      </c>
      <c r="B5" s="197" t="s">
        <v>134</v>
      </c>
      <c r="C5" s="198" t="s">
        <v>135</v>
      </c>
      <c r="D5" s="198" t="s">
        <v>136</v>
      </c>
      <c r="E5" s="198" t="s">
        <v>137</v>
      </c>
      <c r="F5" s="198" t="s">
        <v>138</v>
      </c>
    </row>
    <row r="6" spans="1:7">
      <c r="A6" s="234">
        <v>1101010101</v>
      </c>
      <c r="B6" s="235" t="s">
        <v>0</v>
      </c>
      <c r="C6" s="236">
        <v>0</v>
      </c>
      <c r="D6" s="236">
        <v>11828756.310000002</v>
      </c>
      <c r="E6" s="236">
        <v>-11828756.310000001</v>
      </c>
      <c r="F6" s="237">
        <f>C6+D6+E6</f>
        <v>0</v>
      </c>
    </row>
    <row r="7" spans="1:7">
      <c r="A7" s="8">
        <v>1101010104</v>
      </c>
      <c r="B7" s="9" t="s">
        <v>1</v>
      </c>
      <c r="C7" s="10">
        <v>1000000</v>
      </c>
      <c r="D7" s="10">
        <v>0</v>
      </c>
      <c r="E7" s="10">
        <v>0</v>
      </c>
      <c r="F7" s="13">
        <f>C7+D7+E7</f>
        <v>1000000</v>
      </c>
    </row>
    <row r="8" spans="1:7">
      <c r="A8" s="11">
        <v>1101010112</v>
      </c>
      <c r="B8" s="12" t="s">
        <v>2</v>
      </c>
      <c r="C8" s="13">
        <v>0</v>
      </c>
      <c r="D8" s="13">
        <v>119513.86</v>
      </c>
      <c r="E8" s="13">
        <v>-119513.86</v>
      </c>
      <c r="F8" s="13">
        <f t="shared" ref="F8:F66" si="0">C8+D8+E8</f>
        <v>0</v>
      </c>
    </row>
    <row r="9" spans="1:7">
      <c r="A9" s="11">
        <v>1101010113</v>
      </c>
      <c r="B9" s="12" t="s">
        <v>3</v>
      </c>
      <c r="C9" s="13">
        <v>0</v>
      </c>
      <c r="D9" s="13">
        <v>2712.8</v>
      </c>
      <c r="E9" s="13">
        <v>-2712.8</v>
      </c>
      <c r="F9" s="13">
        <f t="shared" si="0"/>
        <v>0</v>
      </c>
    </row>
    <row r="10" spans="1:7">
      <c r="A10" s="238">
        <v>1101020601</v>
      </c>
      <c r="B10" s="239" t="s">
        <v>4</v>
      </c>
      <c r="C10" s="240">
        <v>0</v>
      </c>
      <c r="D10" s="240">
        <v>1226425.8900000001</v>
      </c>
      <c r="E10" s="240">
        <v>-1226425.8899999999</v>
      </c>
      <c r="F10" s="241">
        <f t="shared" si="0"/>
        <v>0</v>
      </c>
    </row>
    <row r="11" spans="1:7">
      <c r="A11" s="238">
        <v>1101020603</v>
      </c>
      <c r="B11" s="239" t="s">
        <v>5</v>
      </c>
      <c r="C11" s="240">
        <v>4560</v>
      </c>
      <c r="D11" s="240">
        <v>38790629.270000003</v>
      </c>
      <c r="E11" s="240">
        <v>-38795189.270000003</v>
      </c>
      <c r="F11" s="241">
        <f t="shared" si="0"/>
        <v>0</v>
      </c>
    </row>
    <row r="12" spans="1:7">
      <c r="A12" s="238">
        <v>1101020604</v>
      </c>
      <c r="B12" s="239" t="s">
        <v>6</v>
      </c>
      <c r="C12" s="240">
        <v>119000</v>
      </c>
      <c r="D12" s="240">
        <v>74250</v>
      </c>
      <c r="E12" s="240">
        <v>-193250</v>
      </c>
      <c r="F12" s="241">
        <f t="shared" si="0"/>
        <v>0</v>
      </c>
    </row>
    <row r="13" spans="1:7">
      <c r="A13" s="11">
        <v>1101030199</v>
      </c>
      <c r="B13" s="12" t="s">
        <v>7</v>
      </c>
      <c r="C13" s="13">
        <v>254780</v>
      </c>
      <c r="D13" s="13">
        <v>65020</v>
      </c>
      <c r="E13" s="13">
        <v>-25450</v>
      </c>
      <c r="F13" s="13">
        <f t="shared" si="0"/>
        <v>294350</v>
      </c>
    </row>
    <row r="14" spans="1:7">
      <c r="A14" s="238">
        <v>1102010101</v>
      </c>
      <c r="B14" s="239" t="s">
        <v>8</v>
      </c>
      <c r="C14" s="240">
        <v>263310</v>
      </c>
      <c r="D14" s="240">
        <v>535135</v>
      </c>
      <c r="E14" s="240">
        <v>-450755</v>
      </c>
      <c r="F14" s="241">
        <f t="shared" si="0"/>
        <v>347690</v>
      </c>
    </row>
    <row r="15" spans="1:7">
      <c r="A15" s="238">
        <v>1102010102</v>
      </c>
      <c r="B15" s="239" t="s">
        <v>9</v>
      </c>
      <c r="C15" s="240">
        <v>0</v>
      </c>
      <c r="D15" s="240">
        <v>426533.18</v>
      </c>
      <c r="E15" s="240">
        <v>-371793.18</v>
      </c>
      <c r="F15" s="241">
        <f t="shared" si="0"/>
        <v>54740</v>
      </c>
    </row>
    <row r="16" spans="1:7">
      <c r="A16" s="11">
        <v>1102010108</v>
      </c>
      <c r="B16" s="12" t="s">
        <v>10</v>
      </c>
      <c r="C16" s="13">
        <v>11200</v>
      </c>
      <c r="D16" s="13">
        <v>125400</v>
      </c>
      <c r="E16" s="13">
        <v>-11200</v>
      </c>
      <c r="F16" s="13">
        <f t="shared" si="0"/>
        <v>125400</v>
      </c>
    </row>
    <row r="17" spans="1:6">
      <c r="A17" s="11">
        <v>1102050124</v>
      </c>
      <c r="B17" s="12" t="s">
        <v>11</v>
      </c>
      <c r="C17" s="13">
        <v>0</v>
      </c>
      <c r="D17" s="13">
        <v>4389494.45</v>
      </c>
      <c r="E17" s="13">
        <v>-4389494.45</v>
      </c>
      <c r="F17" s="13">
        <f t="shared" si="0"/>
        <v>0</v>
      </c>
    </row>
    <row r="18" spans="1:6">
      <c r="A18" s="11">
        <v>1105010105</v>
      </c>
      <c r="B18" s="12" t="s">
        <v>12</v>
      </c>
      <c r="C18" s="13">
        <v>115760</v>
      </c>
      <c r="D18" s="13">
        <v>0</v>
      </c>
      <c r="E18" s="13">
        <v>0</v>
      </c>
      <c r="F18" s="13">
        <f t="shared" si="0"/>
        <v>115760</v>
      </c>
    </row>
    <row r="19" spans="1:6">
      <c r="A19" s="11">
        <v>1205020101</v>
      </c>
      <c r="B19" s="12" t="s">
        <v>13</v>
      </c>
      <c r="C19" s="13">
        <v>20541451.960000001</v>
      </c>
      <c r="D19" s="13">
        <v>0</v>
      </c>
      <c r="E19" s="13">
        <v>0</v>
      </c>
      <c r="F19" s="13">
        <f t="shared" si="0"/>
        <v>20541451.960000001</v>
      </c>
    </row>
    <row r="20" spans="1:6">
      <c r="A20" s="11">
        <v>1205020103</v>
      </c>
      <c r="B20" s="12" t="s">
        <v>14</v>
      </c>
      <c r="C20" s="13">
        <v>-7341108.2199999997</v>
      </c>
      <c r="D20" s="13">
        <v>0</v>
      </c>
      <c r="E20" s="13">
        <v>-69784.87</v>
      </c>
      <c r="F20" s="13">
        <f t="shared" si="0"/>
        <v>-7410893.0899999999</v>
      </c>
    </row>
    <row r="21" spans="1:6">
      <c r="A21" s="11">
        <v>1205030101</v>
      </c>
      <c r="B21" s="12" t="s">
        <v>15</v>
      </c>
      <c r="C21" s="13">
        <v>139213756.84</v>
      </c>
      <c r="D21" s="13">
        <v>0</v>
      </c>
      <c r="E21" s="13">
        <v>0</v>
      </c>
      <c r="F21" s="13">
        <f t="shared" si="0"/>
        <v>139213756.84</v>
      </c>
    </row>
    <row r="22" spans="1:6">
      <c r="A22" s="11">
        <v>1205030103</v>
      </c>
      <c r="B22" s="12" t="s">
        <v>16</v>
      </c>
      <c r="C22" s="13">
        <v>-22271718.789999999</v>
      </c>
      <c r="D22" s="13">
        <v>0</v>
      </c>
      <c r="E22" s="13">
        <v>-485054.8</v>
      </c>
      <c r="F22" s="13">
        <f t="shared" si="0"/>
        <v>-22756773.59</v>
      </c>
    </row>
    <row r="23" spans="1:6">
      <c r="A23" s="11">
        <v>1205040101</v>
      </c>
      <c r="B23" s="12" t="s">
        <v>17</v>
      </c>
      <c r="C23" s="13">
        <v>84751478.099999994</v>
      </c>
      <c r="D23" s="13">
        <v>315000</v>
      </c>
      <c r="E23" s="13">
        <v>0</v>
      </c>
      <c r="F23" s="13">
        <f t="shared" si="0"/>
        <v>85066478.099999994</v>
      </c>
    </row>
    <row r="24" spans="1:6">
      <c r="A24" s="11">
        <v>1205040102</v>
      </c>
      <c r="B24" s="12" t="s">
        <v>18</v>
      </c>
      <c r="C24" s="13">
        <v>0</v>
      </c>
      <c r="D24" s="13">
        <v>315000</v>
      </c>
      <c r="E24" s="13">
        <v>-315000</v>
      </c>
      <c r="F24" s="13">
        <f t="shared" si="0"/>
        <v>0</v>
      </c>
    </row>
    <row r="25" spans="1:6">
      <c r="A25" s="11">
        <v>1205040103</v>
      </c>
      <c r="B25" s="12" t="s">
        <v>19</v>
      </c>
      <c r="C25" s="13">
        <v>-35243671.990000002</v>
      </c>
      <c r="D25" s="13">
        <v>0</v>
      </c>
      <c r="E25" s="13">
        <v>-454280.26</v>
      </c>
      <c r="F25" s="13">
        <f t="shared" si="0"/>
        <v>-35697952.25</v>
      </c>
    </row>
    <row r="26" spans="1:6">
      <c r="A26" s="11">
        <v>1205060101</v>
      </c>
      <c r="B26" s="12" t="s">
        <v>20</v>
      </c>
      <c r="C26" s="13">
        <v>21262118.199999999</v>
      </c>
      <c r="D26" s="13">
        <v>0</v>
      </c>
      <c r="E26" s="13">
        <v>0</v>
      </c>
      <c r="F26" s="13">
        <f t="shared" si="0"/>
        <v>21262118.199999999</v>
      </c>
    </row>
    <row r="27" spans="1:6">
      <c r="A27" s="11">
        <v>1205060102</v>
      </c>
      <c r="B27" s="12" t="s">
        <v>21</v>
      </c>
      <c r="C27" s="13">
        <v>-21262116.199999999</v>
      </c>
      <c r="D27" s="13">
        <v>0</v>
      </c>
      <c r="E27" s="13">
        <v>0</v>
      </c>
      <c r="F27" s="13">
        <f t="shared" si="0"/>
        <v>-21262116.199999999</v>
      </c>
    </row>
    <row r="28" spans="1:6">
      <c r="A28" s="11">
        <v>1206010101</v>
      </c>
      <c r="B28" s="12" t="s">
        <v>22</v>
      </c>
      <c r="C28" s="13">
        <v>9903383</v>
      </c>
      <c r="D28" s="13">
        <v>493000</v>
      </c>
      <c r="E28" s="13">
        <v>0</v>
      </c>
      <c r="F28" s="13">
        <f t="shared" si="0"/>
        <v>10396383</v>
      </c>
    </row>
    <row r="29" spans="1:6">
      <c r="A29" s="11">
        <v>1206010102</v>
      </c>
      <c r="B29" s="12" t="s">
        <v>23</v>
      </c>
      <c r="C29" s="13">
        <v>0</v>
      </c>
      <c r="D29" s="13">
        <v>493000</v>
      </c>
      <c r="E29" s="13">
        <v>-493000</v>
      </c>
      <c r="F29" s="13">
        <f t="shared" si="0"/>
        <v>0</v>
      </c>
    </row>
    <row r="30" spans="1:6">
      <c r="A30" s="11">
        <v>1206010103</v>
      </c>
      <c r="B30" s="12" t="s">
        <v>24</v>
      </c>
      <c r="C30" s="13">
        <v>-3648200.11</v>
      </c>
      <c r="D30" s="13">
        <v>0</v>
      </c>
      <c r="E30" s="13">
        <v>-97410.21</v>
      </c>
      <c r="F30" s="13">
        <f t="shared" si="0"/>
        <v>-3745610.32</v>
      </c>
    </row>
    <row r="31" spans="1:6">
      <c r="A31" s="11">
        <v>1206020101</v>
      </c>
      <c r="B31" s="12" t="s">
        <v>25</v>
      </c>
      <c r="C31" s="13">
        <v>3660000</v>
      </c>
      <c r="D31" s="13">
        <v>0</v>
      </c>
      <c r="E31" s="13">
        <v>0</v>
      </c>
      <c r="F31" s="13">
        <f t="shared" si="0"/>
        <v>3660000</v>
      </c>
    </row>
    <row r="32" spans="1:6">
      <c r="A32" s="11">
        <v>1206020102</v>
      </c>
      <c r="B32" s="12" t="s">
        <v>26</v>
      </c>
      <c r="C32" s="13">
        <v>0</v>
      </c>
      <c r="D32" s="13">
        <v>0</v>
      </c>
      <c r="E32" s="13">
        <v>0</v>
      </c>
      <c r="F32" s="13">
        <f t="shared" si="0"/>
        <v>0</v>
      </c>
    </row>
    <row r="33" spans="1:6">
      <c r="A33" s="11">
        <v>1206020103</v>
      </c>
      <c r="B33" s="12" t="s">
        <v>27</v>
      </c>
      <c r="C33" s="13">
        <v>-3490655.53</v>
      </c>
      <c r="D33" s="13">
        <v>0</v>
      </c>
      <c r="E33" s="13">
        <v>-16561.650000000001</v>
      </c>
      <c r="F33" s="13">
        <f t="shared" si="0"/>
        <v>-3507217.1799999997</v>
      </c>
    </row>
    <row r="34" spans="1:6" hidden="1">
      <c r="A34" s="11">
        <v>1206030101</v>
      </c>
      <c r="B34" s="12" t="s">
        <v>28</v>
      </c>
      <c r="C34" s="13">
        <v>75600</v>
      </c>
      <c r="D34" s="13">
        <v>0</v>
      </c>
      <c r="E34" s="13">
        <v>0</v>
      </c>
      <c r="F34" s="13">
        <f t="shared" si="0"/>
        <v>75600</v>
      </c>
    </row>
    <row r="35" spans="1:6" hidden="1">
      <c r="A35" s="11">
        <v>1206030103</v>
      </c>
      <c r="B35" s="12" t="s">
        <v>29</v>
      </c>
      <c r="C35" s="13">
        <v>-75588</v>
      </c>
      <c r="D35" s="13">
        <v>0</v>
      </c>
      <c r="E35" s="13">
        <v>0</v>
      </c>
      <c r="F35" s="13">
        <f t="shared" si="0"/>
        <v>-75588</v>
      </c>
    </row>
    <row r="36" spans="1:6" hidden="1">
      <c r="A36" s="11">
        <v>1206040101</v>
      </c>
      <c r="B36" s="12" t="s">
        <v>30</v>
      </c>
      <c r="C36" s="13">
        <v>3234050</v>
      </c>
      <c r="D36" s="13">
        <v>1014000</v>
      </c>
      <c r="E36" s="13">
        <v>0</v>
      </c>
      <c r="F36" s="13">
        <f t="shared" si="0"/>
        <v>4248050</v>
      </c>
    </row>
    <row r="37" spans="1:6" hidden="1">
      <c r="A37" s="11">
        <v>1206040102</v>
      </c>
      <c r="B37" s="12" t="s">
        <v>31</v>
      </c>
      <c r="C37" s="13">
        <v>0</v>
      </c>
      <c r="D37" s="13">
        <v>1014000</v>
      </c>
      <c r="E37" s="13">
        <v>-1014000</v>
      </c>
      <c r="F37" s="13">
        <f t="shared" si="0"/>
        <v>0</v>
      </c>
    </row>
    <row r="38" spans="1:6" hidden="1">
      <c r="A38" s="11">
        <v>1206040103</v>
      </c>
      <c r="B38" s="12" t="s">
        <v>32</v>
      </c>
      <c r="C38" s="13">
        <v>-1399322.97</v>
      </c>
      <c r="D38" s="13">
        <v>0</v>
      </c>
      <c r="E38" s="13">
        <v>-30698.69</v>
      </c>
      <c r="F38" s="13">
        <f t="shared" si="0"/>
        <v>-1430021.66</v>
      </c>
    </row>
    <row r="39" spans="1:6" hidden="1">
      <c r="A39" s="11">
        <v>1206050101</v>
      </c>
      <c r="B39" s="12" t="s">
        <v>33</v>
      </c>
      <c r="C39" s="13">
        <v>28449</v>
      </c>
      <c r="D39" s="13">
        <v>0</v>
      </c>
      <c r="E39" s="13">
        <v>0</v>
      </c>
      <c r="F39" s="13">
        <f t="shared" si="0"/>
        <v>28449</v>
      </c>
    </row>
    <row r="40" spans="1:6" hidden="1">
      <c r="A40" s="11">
        <v>1206050103</v>
      </c>
      <c r="B40" s="12" t="s">
        <v>34</v>
      </c>
      <c r="C40" s="13">
        <v>-28447</v>
      </c>
      <c r="D40" s="13">
        <v>0</v>
      </c>
      <c r="E40" s="13">
        <v>0</v>
      </c>
      <c r="F40" s="13">
        <f t="shared" si="0"/>
        <v>-28447</v>
      </c>
    </row>
    <row r="41" spans="1:6" hidden="1">
      <c r="A41" s="11">
        <v>1206090101</v>
      </c>
      <c r="B41" s="12" t="s">
        <v>35</v>
      </c>
      <c r="C41" s="13">
        <v>2225550</v>
      </c>
      <c r="D41" s="13">
        <v>0</v>
      </c>
      <c r="E41" s="13">
        <v>0</v>
      </c>
      <c r="F41" s="13">
        <f t="shared" si="0"/>
        <v>2225550</v>
      </c>
    </row>
    <row r="42" spans="1:6" hidden="1">
      <c r="A42" s="11">
        <v>1206090103</v>
      </c>
      <c r="B42" s="12" t="s">
        <v>36</v>
      </c>
      <c r="C42" s="13">
        <v>-1128117.81</v>
      </c>
      <c r="D42" s="13">
        <v>0</v>
      </c>
      <c r="E42" s="13">
        <v>-23627.4</v>
      </c>
      <c r="F42" s="13">
        <f t="shared" si="0"/>
        <v>-1151745.21</v>
      </c>
    </row>
    <row r="43" spans="1:6" hidden="1">
      <c r="A43" s="11">
        <v>1206100101</v>
      </c>
      <c r="B43" s="12" t="s">
        <v>37</v>
      </c>
      <c r="C43" s="13">
        <v>52692631.880000003</v>
      </c>
      <c r="D43" s="13">
        <v>6584220</v>
      </c>
      <c r="E43" s="13">
        <v>0</v>
      </c>
      <c r="F43" s="13">
        <f t="shared" si="0"/>
        <v>59276851.880000003</v>
      </c>
    </row>
    <row r="44" spans="1:6" hidden="1">
      <c r="A44" s="11">
        <v>1206100102</v>
      </c>
      <c r="B44" s="12" t="s">
        <v>38</v>
      </c>
      <c r="C44" s="13">
        <v>0</v>
      </c>
      <c r="D44" s="13">
        <v>6584220</v>
      </c>
      <c r="E44" s="13">
        <v>-6584220</v>
      </c>
      <c r="F44" s="13">
        <f t="shared" si="0"/>
        <v>0</v>
      </c>
    </row>
    <row r="45" spans="1:6" hidden="1">
      <c r="A45" s="11">
        <v>1206100103</v>
      </c>
      <c r="B45" s="12" t="s">
        <v>39</v>
      </c>
      <c r="C45" s="13">
        <v>-51067781.710000001</v>
      </c>
      <c r="D45" s="13">
        <v>0</v>
      </c>
      <c r="E45" s="13">
        <v>-84731.61</v>
      </c>
      <c r="F45" s="13">
        <f t="shared" si="0"/>
        <v>-51152513.32</v>
      </c>
    </row>
    <row r="46" spans="1:6" hidden="1">
      <c r="A46" s="11">
        <v>1206110101</v>
      </c>
      <c r="B46" s="12" t="s">
        <v>40</v>
      </c>
      <c r="C46" s="13">
        <v>92288576.400000006</v>
      </c>
      <c r="D46" s="13">
        <v>984800</v>
      </c>
      <c r="E46" s="13">
        <v>0</v>
      </c>
      <c r="F46" s="13">
        <f t="shared" si="0"/>
        <v>93273376.400000006</v>
      </c>
    </row>
    <row r="47" spans="1:6" hidden="1">
      <c r="A47" s="11">
        <v>1206110102</v>
      </c>
      <c r="B47" s="12" t="s">
        <v>41</v>
      </c>
      <c r="C47" s="13">
        <v>0</v>
      </c>
      <c r="D47" s="13">
        <v>989240</v>
      </c>
      <c r="E47" s="13">
        <v>-989240</v>
      </c>
      <c r="F47" s="13">
        <f t="shared" si="0"/>
        <v>0</v>
      </c>
    </row>
    <row r="48" spans="1:6" hidden="1">
      <c r="A48" s="11">
        <v>1206110103</v>
      </c>
      <c r="B48" s="12" t="s">
        <v>42</v>
      </c>
      <c r="C48" s="13">
        <v>-67544228.430000007</v>
      </c>
      <c r="D48" s="13">
        <v>0</v>
      </c>
      <c r="E48" s="13">
        <v>-1064539.27</v>
      </c>
      <c r="F48" s="13">
        <f t="shared" si="0"/>
        <v>-68608767.700000003</v>
      </c>
    </row>
    <row r="49" spans="1:6" hidden="1">
      <c r="A49" s="11">
        <v>1206120101</v>
      </c>
      <c r="B49" s="12" t="s">
        <v>43</v>
      </c>
      <c r="C49" s="13">
        <v>396085.86</v>
      </c>
      <c r="D49" s="13">
        <v>753900</v>
      </c>
      <c r="E49" s="13">
        <v>0</v>
      </c>
      <c r="F49" s="13">
        <f t="shared" si="0"/>
        <v>1149985.8599999999</v>
      </c>
    </row>
    <row r="50" spans="1:6" hidden="1">
      <c r="A50" s="11">
        <v>1206120102</v>
      </c>
      <c r="B50" s="12" t="s">
        <v>44</v>
      </c>
      <c r="C50" s="13">
        <v>0</v>
      </c>
      <c r="D50" s="13">
        <v>763300</v>
      </c>
      <c r="E50" s="13">
        <v>-763300</v>
      </c>
      <c r="F50" s="13">
        <f t="shared" si="0"/>
        <v>0</v>
      </c>
    </row>
    <row r="51" spans="1:6" hidden="1">
      <c r="A51" s="11">
        <v>1206120103</v>
      </c>
      <c r="B51" s="12" t="s">
        <v>45</v>
      </c>
      <c r="C51" s="13">
        <v>-266723.05</v>
      </c>
      <c r="D51" s="13">
        <v>0</v>
      </c>
      <c r="E51" s="13">
        <v>-2794.22</v>
      </c>
      <c r="F51" s="13">
        <f t="shared" si="0"/>
        <v>-269517.26999999996</v>
      </c>
    </row>
    <row r="52" spans="1:6" hidden="1">
      <c r="A52" s="11">
        <v>1206140102</v>
      </c>
      <c r="B52" s="12" t="s">
        <v>46</v>
      </c>
      <c r="C52" s="13">
        <v>0</v>
      </c>
      <c r="D52" s="13">
        <v>0</v>
      </c>
      <c r="E52" s="13">
        <v>0</v>
      </c>
      <c r="F52" s="13">
        <f t="shared" si="0"/>
        <v>0</v>
      </c>
    </row>
    <row r="53" spans="1:6" hidden="1">
      <c r="A53" s="11">
        <v>1206160102</v>
      </c>
      <c r="B53" s="12" t="s">
        <v>47</v>
      </c>
      <c r="C53" s="13">
        <v>0</v>
      </c>
      <c r="D53" s="13">
        <v>0</v>
      </c>
      <c r="E53" s="13">
        <v>0</v>
      </c>
      <c r="F53" s="13">
        <f t="shared" si="0"/>
        <v>0</v>
      </c>
    </row>
    <row r="54" spans="1:6" hidden="1">
      <c r="A54" s="11">
        <v>1206180101</v>
      </c>
      <c r="B54" s="12" t="s">
        <v>48</v>
      </c>
      <c r="C54" s="13">
        <v>5436775</v>
      </c>
      <c r="D54" s="13">
        <v>0</v>
      </c>
      <c r="E54" s="13">
        <v>0</v>
      </c>
      <c r="F54" s="13">
        <f t="shared" si="0"/>
        <v>5436775</v>
      </c>
    </row>
    <row r="55" spans="1:6" hidden="1">
      <c r="A55" s="11">
        <v>1206180102</v>
      </c>
      <c r="B55" s="12" t="s">
        <v>49</v>
      </c>
      <c r="C55" s="13">
        <v>-5436716</v>
      </c>
      <c r="D55" s="13">
        <v>0</v>
      </c>
      <c r="E55" s="13">
        <v>0</v>
      </c>
      <c r="F55" s="13">
        <f t="shared" si="0"/>
        <v>-5436716</v>
      </c>
    </row>
    <row r="56" spans="1:6" hidden="1">
      <c r="A56" s="11">
        <v>1208010101</v>
      </c>
      <c r="B56" s="12" t="s">
        <v>50</v>
      </c>
      <c r="C56" s="13">
        <v>0</v>
      </c>
      <c r="D56" s="13">
        <v>0</v>
      </c>
      <c r="E56" s="13">
        <v>0</v>
      </c>
      <c r="F56" s="13">
        <f t="shared" si="0"/>
        <v>0</v>
      </c>
    </row>
    <row r="57" spans="1:6" hidden="1">
      <c r="A57" s="11">
        <v>1208070101</v>
      </c>
      <c r="B57" s="12" t="s">
        <v>51</v>
      </c>
      <c r="C57" s="13">
        <v>0</v>
      </c>
      <c r="D57" s="13">
        <v>0</v>
      </c>
      <c r="E57" s="13">
        <v>0</v>
      </c>
      <c r="F57" s="13">
        <f t="shared" si="0"/>
        <v>0</v>
      </c>
    </row>
    <row r="58" spans="1:6" hidden="1">
      <c r="A58" s="11">
        <v>1209010101</v>
      </c>
      <c r="B58" s="12" t="s">
        <v>52</v>
      </c>
      <c r="C58" s="13">
        <v>9897.5</v>
      </c>
      <c r="D58" s="13">
        <v>0</v>
      </c>
      <c r="E58" s="13">
        <v>0</v>
      </c>
      <c r="F58" s="13">
        <f t="shared" si="0"/>
        <v>9897.5</v>
      </c>
    </row>
    <row r="59" spans="1:6" hidden="1">
      <c r="A59" s="11">
        <v>1209010103</v>
      </c>
      <c r="B59" s="12" t="s">
        <v>53</v>
      </c>
      <c r="C59" s="13">
        <v>-9896.5</v>
      </c>
      <c r="D59" s="13">
        <v>0</v>
      </c>
      <c r="E59" s="13">
        <v>0</v>
      </c>
      <c r="F59" s="13">
        <f t="shared" si="0"/>
        <v>-9896.5</v>
      </c>
    </row>
    <row r="60" spans="1:6">
      <c r="A60" s="11">
        <v>1211010101</v>
      </c>
      <c r="B60" s="12" t="s">
        <v>54</v>
      </c>
      <c r="C60" s="13">
        <v>8884120.1199999992</v>
      </c>
      <c r="D60" s="13">
        <v>0</v>
      </c>
      <c r="E60" s="13">
        <v>0</v>
      </c>
      <c r="F60" s="13">
        <f t="shared" si="0"/>
        <v>8884120.1199999992</v>
      </c>
    </row>
    <row r="61" spans="1:6">
      <c r="A61" s="11">
        <v>1211010102</v>
      </c>
      <c r="B61" s="12" t="s">
        <v>55</v>
      </c>
      <c r="C61" s="13">
        <v>0</v>
      </c>
      <c r="D61" s="13">
        <v>0</v>
      </c>
      <c r="E61" s="13">
        <v>0</v>
      </c>
      <c r="F61" s="13">
        <f t="shared" si="0"/>
        <v>0</v>
      </c>
    </row>
    <row r="62" spans="1:6">
      <c r="A62" s="242">
        <v>2101010101</v>
      </c>
      <c r="B62" s="243" t="s">
        <v>56</v>
      </c>
      <c r="C62" s="244">
        <v>0</v>
      </c>
      <c r="D62" s="244">
        <v>6438409.2599999998</v>
      </c>
      <c r="E62" s="244">
        <v>-6991409.2599999998</v>
      </c>
      <c r="F62" s="241">
        <f t="shared" si="0"/>
        <v>-553000</v>
      </c>
    </row>
    <row r="63" spans="1:6">
      <c r="A63" s="242">
        <v>2101010102</v>
      </c>
      <c r="B63" s="243" t="s">
        <v>57</v>
      </c>
      <c r="C63" s="244">
        <v>-907109.45</v>
      </c>
      <c r="D63" s="244">
        <v>40076018.119999997</v>
      </c>
      <c r="E63" s="244">
        <v>-44320987.670000002</v>
      </c>
      <c r="F63" s="241">
        <f t="shared" si="0"/>
        <v>-5152079.0000000075</v>
      </c>
    </row>
    <row r="64" spans="1:6">
      <c r="A64" s="11">
        <v>2101010103</v>
      </c>
      <c r="B64" s="12" t="s">
        <v>58</v>
      </c>
      <c r="C64" s="13">
        <v>-84906</v>
      </c>
      <c r="D64" s="13">
        <v>11973153.449999999</v>
      </c>
      <c r="E64" s="13">
        <v>-12270153.449999999</v>
      </c>
      <c r="F64" s="13">
        <f t="shared" si="0"/>
        <v>-381906</v>
      </c>
    </row>
    <row r="65" spans="1:6">
      <c r="A65" s="11">
        <v>2101020198</v>
      </c>
      <c r="B65" s="12" t="s">
        <v>59</v>
      </c>
      <c r="C65" s="13">
        <v>0</v>
      </c>
      <c r="D65" s="13">
        <v>163783.60999999999</v>
      </c>
      <c r="E65" s="13">
        <v>-163783.60999999999</v>
      </c>
      <c r="F65" s="13">
        <f t="shared" si="0"/>
        <v>0</v>
      </c>
    </row>
    <row r="66" spans="1:6">
      <c r="A66" s="11">
        <v>2102040101</v>
      </c>
      <c r="B66" s="12" t="s">
        <v>60</v>
      </c>
      <c r="C66" s="13">
        <v>0</v>
      </c>
      <c r="D66" s="13">
        <v>0</v>
      </c>
      <c r="E66" s="13">
        <v>0</v>
      </c>
      <c r="F66" s="13">
        <f t="shared" si="0"/>
        <v>0</v>
      </c>
    </row>
    <row r="67" spans="1:6">
      <c r="A67" s="238">
        <v>2102040102</v>
      </c>
      <c r="B67" s="239" t="s">
        <v>61</v>
      </c>
      <c r="C67" s="240">
        <v>-62404.800000000003</v>
      </c>
      <c r="D67" s="240">
        <v>8228823712.7799997</v>
      </c>
      <c r="E67" s="240">
        <v>-8229293741.1499996</v>
      </c>
      <c r="F67" s="241">
        <f t="shared" ref="F67" si="1">C67+D67+E67</f>
        <v>-532433.17000007629</v>
      </c>
    </row>
    <row r="68" spans="1:6" hidden="1">
      <c r="A68" s="8">
        <v>2102040103</v>
      </c>
      <c r="B68" s="9" t="s">
        <v>62</v>
      </c>
      <c r="C68" s="10">
        <v>0</v>
      </c>
      <c r="D68" s="10">
        <v>0</v>
      </c>
      <c r="E68" s="10">
        <v>0</v>
      </c>
      <c r="F68" s="10">
        <v>0</v>
      </c>
    </row>
    <row r="69" spans="1:6" hidden="1">
      <c r="A69" s="14">
        <v>2102040106</v>
      </c>
      <c r="B69" s="15" t="s">
        <v>63</v>
      </c>
      <c r="C69" s="16">
        <v>0</v>
      </c>
      <c r="D69" s="16">
        <v>8667.7099999999991</v>
      </c>
      <c r="E69" s="16">
        <v>-8667.7099999999991</v>
      </c>
      <c r="F69" s="16">
        <v>0</v>
      </c>
    </row>
    <row r="70" spans="1:6" hidden="1">
      <c r="A70" s="11">
        <v>2111020199</v>
      </c>
      <c r="B70" s="12" t="s">
        <v>64</v>
      </c>
      <c r="C70" s="13">
        <v>-712864.65</v>
      </c>
      <c r="D70" s="13">
        <v>7019715.8499999996</v>
      </c>
      <c r="E70" s="13">
        <v>-7114560.3499999996</v>
      </c>
      <c r="F70" s="13">
        <v>-807709.15</v>
      </c>
    </row>
    <row r="71" spans="1:6" hidden="1">
      <c r="A71" s="11">
        <v>2112010199</v>
      </c>
      <c r="B71" s="12" t="s">
        <v>65</v>
      </c>
      <c r="C71" s="13">
        <v>-3378065.2</v>
      </c>
      <c r="D71" s="13">
        <v>0</v>
      </c>
      <c r="E71" s="13">
        <v>-82225</v>
      </c>
      <c r="F71" s="13">
        <v>-3460290.2</v>
      </c>
    </row>
    <row r="72" spans="1:6" hidden="1">
      <c r="A72" s="11">
        <v>2116010104</v>
      </c>
      <c r="B72" s="12" t="s">
        <v>66</v>
      </c>
      <c r="C72" s="13">
        <v>0</v>
      </c>
      <c r="D72" s="13">
        <v>35224</v>
      </c>
      <c r="E72" s="13">
        <v>-35224</v>
      </c>
      <c r="F72" s="13">
        <v>0</v>
      </c>
    </row>
    <row r="73" spans="1:6" hidden="1">
      <c r="A73" s="14">
        <v>2202010101</v>
      </c>
      <c r="B73" s="15" t="s">
        <v>67</v>
      </c>
      <c r="C73" s="16">
        <v>-1000000</v>
      </c>
      <c r="D73" s="16">
        <v>0</v>
      </c>
      <c r="E73" s="16">
        <v>0</v>
      </c>
      <c r="F73" s="16">
        <v>-1000000</v>
      </c>
    </row>
    <row r="74" spans="1:6" hidden="1">
      <c r="A74" s="5">
        <v>3101010101</v>
      </c>
      <c r="B74" s="1" t="s">
        <v>68</v>
      </c>
      <c r="C74" s="7">
        <v>-37743076.310000002</v>
      </c>
      <c r="D74" s="7">
        <v>0</v>
      </c>
      <c r="E74" s="7">
        <v>0</v>
      </c>
      <c r="F74" s="7">
        <v>-37743076.310000002</v>
      </c>
    </row>
    <row r="75" spans="1:6" hidden="1">
      <c r="A75" s="5">
        <v>3102010101</v>
      </c>
      <c r="B75" s="1" t="s">
        <v>69</v>
      </c>
      <c r="C75" s="7">
        <v>-193171114.75999999</v>
      </c>
      <c r="D75" s="7">
        <v>0</v>
      </c>
      <c r="E75" s="7">
        <v>0</v>
      </c>
      <c r="F75" s="7">
        <v>-193171114.75999999</v>
      </c>
    </row>
    <row r="76" spans="1:6" hidden="1">
      <c r="A76" s="5">
        <v>3102010102</v>
      </c>
      <c r="B76" s="1" t="s">
        <v>70</v>
      </c>
      <c r="C76" s="7">
        <v>0</v>
      </c>
      <c r="D76" s="7">
        <v>0</v>
      </c>
      <c r="E76" s="7">
        <v>0</v>
      </c>
      <c r="F76" s="7">
        <v>0</v>
      </c>
    </row>
    <row r="77" spans="1:6" hidden="1">
      <c r="A77" s="5">
        <v>3105010101</v>
      </c>
      <c r="B77" s="1" t="s">
        <v>71</v>
      </c>
      <c r="C77" s="7">
        <v>-4678981.17</v>
      </c>
      <c r="D77" s="7">
        <v>0</v>
      </c>
      <c r="E77" s="7">
        <v>0</v>
      </c>
      <c r="F77" s="7">
        <v>-4678981.17</v>
      </c>
    </row>
    <row r="78" spans="1:6" hidden="1">
      <c r="A78" s="5">
        <v>3301010102</v>
      </c>
      <c r="B78" s="1" t="s">
        <v>72</v>
      </c>
      <c r="C78" s="7">
        <v>0</v>
      </c>
      <c r="D78" s="7">
        <v>0</v>
      </c>
      <c r="E78" s="7">
        <v>0</v>
      </c>
      <c r="F78" s="7">
        <v>0</v>
      </c>
    </row>
    <row r="79" spans="1:6" hidden="1">
      <c r="A79" s="5">
        <v>4201020199</v>
      </c>
      <c r="B79" s="1" t="s">
        <v>73</v>
      </c>
      <c r="C79" s="7">
        <v>0</v>
      </c>
      <c r="D79" s="7">
        <v>0</v>
      </c>
      <c r="E79" s="7">
        <v>0</v>
      </c>
      <c r="F79" s="7">
        <v>0</v>
      </c>
    </row>
    <row r="80" spans="1:6" hidden="1">
      <c r="A80" s="5">
        <v>4202030105</v>
      </c>
      <c r="B80" s="1" t="s">
        <v>74</v>
      </c>
      <c r="C80" s="7">
        <v>-686</v>
      </c>
      <c r="D80" s="7">
        <v>0</v>
      </c>
      <c r="E80" s="7">
        <v>-500</v>
      </c>
      <c r="F80" s="7">
        <v>-1186</v>
      </c>
    </row>
    <row r="81" spans="1:6" hidden="1">
      <c r="A81" s="5">
        <v>4203010101</v>
      </c>
      <c r="B81" s="1" t="s">
        <v>75</v>
      </c>
      <c r="C81" s="7">
        <v>-21017.41</v>
      </c>
      <c r="D81" s="7">
        <v>0</v>
      </c>
      <c r="E81" s="7">
        <v>-1202.06</v>
      </c>
      <c r="F81" s="7">
        <v>-22219.47</v>
      </c>
    </row>
    <row r="82" spans="1:6" hidden="1">
      <c r="A82" s="5">
        <v>4206010102</v>
      </c>
      <c r="B82" s="1" t="s">
        <v>76</v>
      </c>
      <c r="C82" s="7">
        <v>-125382.77</v>
      </c>
      <c r="D82" s="7">
        <v>0</v>
      </c>
      <c r="E82" s="7">
        <v>-35586.800000000003</v>
      </c>
      <c r="F82" s="7">
        <v>-160969.57</v>
      </c>
    </row>
    <row r="83" spans="1:6" hidden="1">
      <c r="A83" s="5">
        <v>4302010199</v>
      </c>
      <c r="B83" s="1" t="s">
        <v>77</v>
      </c>
      <c r="C83" s="7">
        <v>-1826580</v>
      </c>
      <c r="D83" s="7">
        <v>0</v>
      </c>
      <c r="E83" s="7">
        <v>0</v>
      </c>
      <c r="F83" s="7">
        <v>-1826580</v>
      </c>
    </row>
    <row r="84" spans="1:6" hidden="1">
      <c r="A84" s="5">
        <v>4302030101</v>
      </c>
      <c r="B84" s="1" t="s">
        <v>78</v>
      </c>
      <c r="C84" s="7">
        <v>-30000</v>
      </c>
      <c r="D84" s="7">
        <v>0</v>
      </c>
      <c r="E84" s="7">
        <v>0</v>
      </c>
      <c r="F84" s="7">
        <v>-30000</v>
      </c>
    </row>
    <row r="85" spans="1:6" hidden="1">
      <c r="A85" s="5">
        <v>4307010103</v>
      </c>
      <c r="B85" s="1" t="s">
        <v>79</v>
      </c>
      <c r="C85" s="7">
        <v>-2169880</v>
      </c>
      <c r="D85" s="7">
        <v>0</v>
      </c>
      <c r="E85" s="7">
        <v>-1084940</v>
      </c>
      <c r="F85" s="7">
        <v>-3254820</v>
      </c>
    </row>
    <row r="86" spans="1:6" hidden="1">
      <c r="A86" s="5">
        <v>4307010104</v>
      </c>
      <c r="B86" s="1" t="s">
        <v>80</v>
      </c>
      <c r="C86" s="7">
        <v>-3009978.12</v>
      </c>
      <c r="D86" s="7">
        <v>0</v>
      </c>
      <c r="E86" s="7">
        <v>-920820</v>
      </c>
      <c r="F86" s="7">
        <v>-3930798.12</v>
      </c>
    </row>
    <row r="87" spans="1:6" hidden="1">
      <c r="A87" s="5">
        <v>4307010105</v>
      </c>
      <c r="B87" s="1" t="s">
        <v>81</v>
      </c>
      <c r="C87" s="7">
        <v>-7054356.0700000003</v>
      </c>
      <c r="D87" s="7">
        <v>0</v>
      </c>
      <c r="E87" s="7">
        <v>-3049766.03</v>
      </c>
      <c r="F87" s="7">
        <v>-10104122.1</v>
      </c>
    </row>
    <row r="88" spans="1:6" hidden="1">
      <c r="A88" s="5">
        <v>4307010106</v>
      </c>
      <c r="B88" s="1" t="s">
        <v>82</v>
      </c>
      <c r="C88" s="7">
        <v>-17343170</v>
      </c>
      <c r="D88" s="7">
        <v>0</v>
      </c>
      <c r="E88" s="7">
        <v>0</v>
      </c>
      <c r="F88" s="7">
        <v>-17343170</v>
      </c>
    </row>
    <row r="89" spans="1:6" hidden="1">
      <c r="A89" s="5">
        <v>4307010108</v>
      </c>
      <c r="B89" s="1" t="s">
        <v>83</v>
      </c>
      <c r="C89" s="7">
        <v>-378999.82</v>
      </c>
      <c r="D89" s="7">
        <v>0</v>
      </c>
      <c r="E89" s="7">
        <v>-418572.03</v>
      </c>
      <c r="F89" s="7">
        <v>-797571.85</v>
      </c>
    </row>
    <row r="90" spans="1:6" hidden="1">
      <c r="A90" s="5">
        <v>4308010101</v>
      </c>
      <c r="B90" s="1" t="s">
        <v>84</v>
      </c>
      <c r="C90" s="7">
        <v>-62690</v>
      </c>
      <c r="D90" s="7">
        <v>0</v>
      </c>
      <c r="E90" s="7">
        <v>0</v>
      </c>
      <c r="F90" s="7">
        <v>-62690</v>
      </c>
    </row>
    <row r="91" spans="1:6" hidden="1">
      <c r="A91" s="5">
        <v>4308010105</v>
      </c>
      <c r="B91" s="1" t="s">
        <v>85</v>
      </c>
      <c r="C91" s="7">
        <v>-37350</v>
      </c>
      <c r="D91" s="7">
        <v>0</v>
      </c>
      <c r="E91" s="7">
        <v>-82225</v>
      </c>
      <c r="F91" s="7">
        <v>-119575</v>
      </c>
    </row>
    <row r="92" spans="1:6" hidden="1">
      <c r="A92" s="5">
        <v>4308010118</v>
      </c>
      <c r="B92" s="1" t="s">
        <v>86</v>
      </c>
      <c r="C92" s="7">
        <v>0</v>
      </c>
      <c r="D92" s="7">
        <v>0</v>
      </c>
      <c r="E92" s="7">
        <v>0</v>
      </c>
      <c r="F92" s="7">
        <v>0</v>
      </c>
    </row>
    <row r="93" spans="1:6" hidden="1">
      <c r="A93" s="5">
        <v>5101010108</v>
      </c>
      <c r="B93" s="1" t="s">
        <v>87</v>
      </c>
      <c r="C93" s="7">
        <v>0</v>
      </c>
      <c r="D93" s="7">
        <v>0</v>
      </c>
      <c r="E93" s="7">
        <v>0</v>
      </c>
      <c r="F93" s="7">
        <v>0</v>
      </c>
    </row>
    <row r="94" spans="1:6" hidden="1">
      <c r="A94" s="5">
        <v>5101010115</v>
      </c>
      <c r="B94" s="1" t="s">
        <v>88</v>
      </c>
      <c r="C94" s="7">
        <v>2161880</v>
      </c>
      <c r="D94" s="7">
        <v>1080940</v>
      </c>
      <c r="E94" s="7">
        <v>0</v>
      </c>
      <c r="F94" s="7">
        <v>3242820</v>
      </c>
    </row>
    <row r="95" spans="1:6" hidden="1">
      <c r="A95" s="5">
        <v>5101010116</v>
      </c>
      <c r="B95" s="1" t="s">
        <v>89</v>
      </c>
      <c r="C95" s="7">
        <v>8000</v>
      </c>
      <c r="D95" s="7">
        <v>4000</v>
      </c>
      <c r="E95" s="7">
        <v>0</v>
      </c>
      <c r="F95" s="7">
        <v>12000</v>
      </c>
    </row>
    <row r="96" spans="1:6" hidden="1">
      <c r="A96" s="5">
        <v>5101010199</v>
      </c>
      <c r="B96" s="1" t="s">
        <v>90</v>
      </c>
      <c r="C96" s="7">
        <v>3674532.26</v>
      </c>
      <c r="D96" s="7">
        <v>2200677.42</v>
      </c>
      <c r="E96" s="7">
        <v>0</v>
      </c>
      <c r="F96" s="7">
        <v>5875209.6799999997</v>
      </c>
    </row>
    <row r="97" spans="1:6" hidden="1">
      <c r="A97" s="5">
        <v>5101020101</v>
      </c>
      <c r="B97" s="1" t="s">
        <v>91</v>
      </c>
      <c r="C97" s="7">
        <v>128477.82</v>
      </c>
      <c r="D97" s="7">
        <v>118668.03</v>
      </c>
      <c r="E97" s="7">
        <v>0</v>
      </c>
      <c r="F97" s="7">
        <v>247145.85</v>
      </c>
    </row>
    <row r="98" spans="1:6" hidden="1">
      <c r="A98" s="5">
        <v>5101020106</v>
      </c>
      <c r="B98" s="1" t="s">
        <v>92</v>
      </c>
      <c r="C98" s="7">
        <v>259389</v>
      </c>
      <c r="D98" s="7">
        <v>147865</v>
      </c>
      <c r="E98" s="7">
        <v>0</v>
      </c>
      <c r="F98" s="7">
        <v>407254</v>
      </c>
    </row>
    <row r="99" spans="1:6" hidden="1">
      <c r="A99" s="5">
        <v>5101020108</v>
      </c>
      <c r="B99" s="1" t="s">
        <v>93</v>
      </c>
      <c r="C99" s="7">
        <v>206900</v>
      </c>
      <c r="D99" s="7">
        <v>109150</v>
      </c>
      <c r="E99" s="7">
        <v>0</v>
      </c>
      <c r="F99" s="7">
        <v>316050</v>
      </c>
    </row>
    <row r="100" spans="1:6" hidden="1">
      <c r="A100" s="5">
        <v>5101030101</v>
      </c>
      <c r="B100" s="1" t="s">
        <v>94</v>
      </c>
      <c r="C100" s="7">
        <v>87000</v>
      </c>
      <c r="D100" s="7">
        <v>136700</v>
      </c>
      <c r="E100" s="7">
        <v>0</v>
      </c>
      <c r="F100" s="7">
        <v>223700</v>
      </c>
    </row>
    <row r="101" spans="1:6" hidden="1">
      <c r="A101" s="5">
        <v>5101030205</v>
      </c>
      <c r="B101" s="1" t="s">
        <v>95</v>
      </c>
      <c r="C101" s="7">
        <v>121220</v>
      </c>
      <c r="D101" s="7">
        <v>83220</v>
      </c>
      <c r="E101" s="7">
        <v>0</v>
      </c>
      <c r="F101" s="7">
        <v>204440</v>
      </c>
    </row>
    <row r="102" spans="1:6" hidden="1">
      <c r="A102" s="5">
        <v>5101030206</v>
      </c>
      <c r="B102" s="1" t="s">
        <v>96</v>
      </c>
      <c r="C102" s="7">
        <v>0</v>
      </c>
      <c r="D102" s="7">
        <v>0</v>
      </c>
      <c r="E102" s="7">
        <v>0</v>
      </c>
      <c r="F102" s="7">
        <v>0</v>
      </c>
    </row>
    <row r="103" spans="1:6" hidden="1">
      <c r="A103" s="5">
        <v>5101030208</v>
      </c>
      <c r="B103" s="1" t="s">
        <v>97</v>
      </c>
      <c r="C103" s="7">
        <v>0</v>
      </c>
      <c r="D103" s="7">
        <v>0</v>
      </c>
      <c r="E103" s="7">
        <v>0</v>
      </c>
      <c r="F103" s="7">
        <v>0</v>
      </c>
    </row>
    <row r="104" spans="1:6" hidden="1">
      <c r="A104" s="5">
        <v>5101040202</v>
      </c>
      <c r="B104" s="1" t="s">
        <v>94</v>
      </c>
      <c r="C104" s="7">
        <v>18000</v>
      </c>
      <c r="D104" s="7">
        <v>18950</v>
      </c>
      <c r="E104" s="7">
        <v>0</v>
      </c>
      <c r="F104" s="7">
        <v>36950</v>
      </c>
    </row>
    <row r="105" spans="1:6" hidden="1">
      <c r="A105" s="5">
        <v>5101040204</v>
      </c>
      <c r="B105" s="1" t="s">
        <v>98</v>
      </c>
      <c r="C105" s="7">
        <v>24302</v>
      </c>
      <c r="D105" s="7">
        <v>26774</v>
      </c>
      <c r="E105" s="7">
        <v>0</v>
      </c>
      <c r="F105" s="7">
        <v>51076</v>
      </c>
    </row>
    <row r="106" spans="1:6" hidden="1">
      <c r="A106" s="5">
        <v>5101040207</v>
      </c>
      <c r="B106" s="1" t="s">
        <v>99</v>
      </c>
      <c r="C106" s="7">
        <v>0</v>
      </c>
      <c r="D106" s="7">
        <v>34260</v>
      </c>
      <c r="E106" s="7">
        <v>0</v>
      </c>
      <c r="F106" s="7">
        <v>34260</v>
      </c>
    </row>
    <row r="107" spans="1:6" hidden="1">
      <c r="A107" s="5">
        <v>5102010199</v>
      </c>
      <c r="B107" s="1" t="s">
        <v>100</v>
      </c>
      <c r="C107" s="7">
        <v>53450</v>
      </c>
      <c r="D107" s="7">
        <v>56942</v>
      </c>
      <c r="E107" s="7">
        <v>0</v>
      </c>
      <c r="F107" s="7">
        <v>110392</v>
      </c>
    </row>
    <row r="108" spans="1:6" hidden="1">
      <c r="A108" s="5">
        <v>5103010199</v>
      </c>
      <c r="B108" s="1" t="s">
        <v>101</v>
      </c>
      <c r="C108" s="7">
        <v>2568319.1</v>
      </c>
      <c r="D108" s="7">
        <v>413423</v>
      </c>
      <c r="E108" s="7">
        <v>0</v>
      </c>
      <c r="F108" s="7">
        <v>2981742.1</v>
      </c>
    </row>
    <row r="109" spans="1:6" hidden="1">
      <c r="A109" s="5">
        <v>5104010104</v>
      </c>
      <c r="B109" s="1" t="s">
        <v>102</v>
      </c>
      <c r="C109" s="7">
        <v>354818</v>
      </c>
      <c r="D109" s="7">
        <v>155633.45000000001</v>
      </c>
      <c r="E109" s="7">
        <v>-5633.45</v>
      </c>
      <c r="F109" s="7">
        <v>504818</v>
      </c>
    </row>
    <row r="110" spans="1:6" hidden="1">
      <c r="A110" s="5">
        <v>5104010107</v>
      </c>
      <c r="B110" s="1" t="s">
        <v>103</v>
      </c>
      <c r="C110" s="7">
        <v>0</v>
      </c>
      <c r="D110" s="7">
        <v>1960200</v>
      </c>
      <c r="E110" s="7">
        <v>0</v>
      </c>
      <c r="F110" s="7">
        <v>1960200</v>
      </c>
    </row>
    <row r="111" spans="1:6" hidden="1">
      <c r="A111" s="5">
        <v>5104010110</v>
      </c>
      <c r="B111" s="1" t="s">
        <v>104</v>
      </c>
      <c r="C111" s="7">
        <v>0</v>
      </c>
      <c r="D111" s="7">
        <v>0</v>
      </c>
      <c r="E111" s="7">
        <v>0</v>
      </c>
      <c r="F111" s="7">
        <v>0</v>
      </c>
    </row>
    <row r="112" spans="1:6" hidden="1">
      <c r="A112" s="5">
        <v>5104010112</v>
      </c>
      <c r="B112" s="1" t="s">
        <v>105</v>
      </c>
      <c r="C112" s="7">
        <v>16170</v>
      </c>
      <c r="D112" s="7">
        <v>36525</v>
      </c>
      <c r="E112" s="7">
        <v>0</v>
      </c>
      <c r="F112" s="7">
        <v>52695</v>
      </c>
    </row>
    <row r="113" spans="1:6" hidden="1">
      <c r="A113" s="5">
        <v>5104020101</v>
      </c>
      <c r="B113" s="1" t="s">
        <v>106</v>
      </c>
      <c r="C113" s="7">
        <v>0</v>
      </c>
      <c r="D113" s="7">
        <v>144469.82</v>
      </c>
      <c r="E113" s="7">
        <v>0</v>
      </c>
      <c r="F113" s="7">
        <v>144469.82</v>
      </c>
    </row>
    <row r="114" spans="1:6" hidden="1">
      <c r="A114" s="5">
        <v>5104020103</v>
      </c>
      <c r="B114" s="1" t="s">
        <v>107</v>
      </c>
      <c r="C114" s="7">
        <v>4371.7</v>
      </c>
      <c r="D114" s="7">
        <v>13015.86</v>
      </c>
      <c r="E114" s="7">
        <v>0</v>
      </c>
      <c r="F114" s="7">
        <v>17387.560000000001</v>
      </c>
    </row>
    <row r="115" spans="1:6" hidden="1">
      <c r="A115" s="5">
        <v>5104020105</v>
      </c>
      <c r="B115" s="1" t="s">
        <v>108</v>
      </c>
      <c r="C115" s="7">
        <v>3597.88</v>
      </c>
      <c r="D115" s="7">
        <v>3629.93</v>
      </c>
      <c r="E115" s="7">
        <v>0</v>
      </c>
      <c r="F115" s="7">
        <v>7227.81</v>
      </c>
    </row>
    <row r="116" spans="1:6" hidden="1">
      <c r="A116" s="5">
        <v>5104020106</v>
      </c>
      <c r="B116" s="1" t="s">
        <v>109</v>
      </c>
      <c r="C116" s="7">
        <v>0</v>
      </c>
      <c r="D116" s="7">
        <v>0</v>
      </c>
      <c r="E116" s="7">
        <v>0</v>
      </c>
      <c r="F116" s="7">
        <v>0</v>
      </c>
    </row>
    <row r="117" spans="1:6" hidden="1">
      <c r="A117" s="5">
        <v>5104020107</v>
      </c>
      <c r="B117" s="1" t="s">
        <v>110</v>
      </c>
      <c r="C117" s="7">
        <v>6169</v>
      </c>
      <c r="D117" s="7">
        <v>4668</v>
      </c>
      <c r="E117" s="7">
        <v>0</v>
      </c>
      <c r="F117" s="7">
        <v>10837</v>
      </c>
    </row>
    <row r="118" spans="1:6" hidden="1">
      <c r="A118" s="5">
        <v>5104030206</v>
      </c>
      <c r="B118" s="1" t="s">
        <v>111</v>
      </c>
      <c r="C118" s="7">
        <v>0</v>
      </c>
      <c r="D118" s="7">
        <v>4440</v>
      </c>
      <c r="E118" s="7">
        <v>0</v>
      </c>
      <c r="F118" s="7">
        <v>4440</v>
      </c>
    </row>
    <row r="119" spans="1:6" hidden="1">
      <c r="A119" s="5">
        <v>5104030207</v>
      </c>
      <c r="B119" s="1" t="s">
        <v>112</v>
      </c>
      <c r="C119" s="7">
        <v>201910</v>
      </c>
      <c r="D119" s="7">
        <v>118895</v>
      </c>
      <c r="E119" s="7">
        <v>0</v>
      </c>
      <c r="F119" s="7">
        <v>320805</v>
      </c>
    </row>
    <row r="120" spans="1:6" hidden="1">
      <c r="A120" s="5">
        <v>5104030218</v>
      </c>
      <c r="B120" s="1" t="s">
        <v>113</v>
      </c>
      <c r="C120" s="7">
        <v>83389.899999999994</v>
      </c>
      <c r="D120" s="7">
        <v>35224</v>
      </c>
      <c r="E120" s="7">
        <v>0</v>
      </c>
      <c r="F120" s="7">
        <v>118613.9</v>
      </c>
    </row>
    <row r="121" spans="1:6" hidden="1">
      <c r="A121" s="5">
        <v>5104030299</v>
      </c>
      <c r="B121" s="1" t="s">
        <v>114</v>
      </c>
      <c r="C121" s="7">
        <v>0</v>
      </c>
      <c r="D121" s="7">
        <v>0</v>
      </c>
      <c r="E121" s="7">
        <v>0</v>
      </c>
      <c r="F121" s="7">
        <v>0</v>
      </c>
    </row>
    <row r="122" spans="1:6" hidden="1">
      <c r="A122" s="5">
        <v>5105010103</v>
      </c>
      <c r="B122" s="1" t="s">
        <v>115</v>
      </c>
      <c r="C122" s="7">
        <v>137318.65</v>
      </c>
      <c r="D122" s="7">
        <v>69784.87</v>
      </c>
      <c r="E122" s="7">
        <v>0</v>
      </c>
      <c r="F122" s="7">
        <v>207103.52</v>
      </c>
    </row>
    <row r="123" spans="1:6" hidden="1">
      <c r="A123" s="5">
        <v>5105010105</v>
      </c>
      <c r="B123" s="1" t="s">
        <v>116</v>
      </c>
      <c r="C123" s="7">
        <v>954462.65</v>
      </c>
      <c r="D123" s="7">
        <v>485054.8</v>
      </c>
      <c r="E123" s="7">
        <v>0</v>
      </c>
      <c r="F123" s="7">
        <v>1439517.45</v>
      </c>
    </row>
    <row r="124" spans="1:6" hidden="1">
      <c r="A124" s="5">
        <v>5105010107</v>
      </c>
      <c r="B124" s="1" t="s">
        <v>117</v>
      </c>
      <c r="C124" s="7">
        <v>895022.38</v>
      </c>
      <c r="D124" s="7">
        <v>454280.26</v>
      </c>
      <c r="E124" s="7">
        <v>0</v>
      </c>
      <c r="F124" s="7">
        <v>1349302.64</v>
      </c>
    </row>
    <row r="125" spans="1:6" hidden="1">
      <c r="A125" s="5">
        <v>5105010109</v>
      </c>
      <c r="B125" s="1" t="s">
        <v>118</v>
      </c>
      <c r="C125" s="7">
        <v>196164</v>
      </c>
      <c r="D125" s="7">
        <v>97410.21</v>
      </c>
      <c r="E125" s="7">
        <v>0</v>
      </c>
      <c r="F125" s="7">
        <v>293574.21000000002</v>
      </c>
    </row>
    <row r="126" spans="1:6" hidden="1">
      <c r="A126" s="5">
        <v>5105010111</v>
      </c>
      <c r="B126" s="1" t="s">
        <v>119</v>
      </c>
      <c r="C126" s="7">
        <v>49009.27</v>
      </c>
      <c r="D126" s="7">
        <v>16561.650000000001</v>
      </c>
      <c r="E126" s="7">
        <v>0</v>
      </c>
      <c r="F126" s="7">
        <v>65570.92</v>
      </c>
    </row>
    <row r="127" spans="1:6" hidden="1">
      <c r="A127" s="5">
        <v>5105010115</v>
      </c>
      <c r="B127" s="1" t="s">
        <v>120</v>
      </c>
      <c r="C127" s="7">
        <v>55064.03</v>
      </c>
      <c r="D127" s="7">
        <v>30698.69</v>
      </c>
      <c r="E127" s="7">
        <v>0</v>
      </c>
      <c r="F127" s="7">
        <v>85762.72</v>
      </c>
    </row>
    <row r="128" spans="1:6" hidden="1">
      <c r="A128" s="5">
        <v>5105010125</v>
      </c>
      <c r="B128" s="1" t="s">
        <v>121</v>
      </c>
      <c r="C128" s="7">
        <v>46492.65</v>
      </c>
      <c r="D128" s="7">
        <v>23627.4</v>
      </c>
      <c r="E128" s="7">
        <v>0</v>
      </c>
      <c r="F128" s="7">
        <v>70120.05</v>
      </c>
    </row>
    <row r="129" spans="1:6" hidden="1">
      <c r="A129" s="5">
        <v>5105010127</v>
      </c>
      <c r="B129" s="1" t="s">
        <v>122</v>
      </c>
      <c r="C129" s="7">
        <v>149161.87</v>
      </c>
      <c r="D129" s="7">
        <v>84731.61</v>
      </c>
      <c r="E129" s="7">
        <v>0</v>
      </c>
      <c r="F129" s="7">
        <v>233893.48</v>
      </c>
    </row>
    <row r="130" spans="1:6" hidden="1">
      <c r="A130" s="5">
        <v>5105010129</v>
      </c>
      <c r="B130" s="1" t="s">
        <v>123</v>
      </c>
      <c r="C130" s="7">
        <v>2311402.0299999998</v>
      </c>
      <c r="D130" s="7">
        <v>1064539.27</v>
      </c>
      <c r="E130" s="7">
        <v>0</v>
      </c>
      <c r="F130" s="7">
        <v>3375941.3</v>
      </c>
    </row>
    <row r="131" spans="1:6" hidden="1">
      <c r="A131" s="5">
        <v>5105010131</v>
      </c>
      <c r="B131" s="1" t="s">
        <v>124</v>
      </c>
      <c r="C131" s="7">
        <v>5498.36</v>
      </c>
      <c r="D131" s="7">
        <v>2794.22</v>
      </c>
      <c r="E131" s="7">
        <v>0</v>
      </c>
      <c r="F131" s="7">
        <v>8292.58</v>
      </c>
    </row>
    <row r="132" spans="1:6" hidden="1">
      <c r="A132" s="5">
        <v>5107010104</v>
      </c>
      <c r="B132" s="1" t="s">
        <v>125</v>
      </c>
      <c r="C132" s="7">
        <v>0</v>
      </c>
      <c r="D132" s="7">
        <v>8548440.6699999999</v>
      </c>
      <c r="E132" s="7">
        <v>0</v>
      </c>
      <c r="F132" s="7">
        <v>8548440.6699999999</v>
      </c>
    </row>
    <row r="133" spans="1:6" hidden="1">
      <c r="A133" s="5">
        <v>5107010199</v>
      </c>
      <c r="B133" s="1" t="s">
        <v>126</v>
      </c>
      <c r="C133" s="7">
        <v>18038050</v>
      </c>
      <c r="D133" s="7">
        <v>0</v>
      </c>
      <c r="E133" s="7">
        <v>0</v>
      </c>
      <c r="F133" s="7">
        <v>18038050</v>
      </c>
    </row>
    <row r="134" spans="1:6" hidden="1">
      <c r="A134" s="5">
        <v>5209010112</v>
      </c>
      <c r="B134" s="1" t="s">
        <v>127</v>
      </c>
      <c r="C134" s="7">
        <v>0</v>
      </c>
      <c r="D134" s="7">
        <v>0</v>
      </c>
      <c r="E134" s="7">
        <v>0</v>
      </c>
      <c r="F134" s="7">
        <v>0</v>
      </c>
    </row>
    <row r="135" spans="1:6" hidden="1">
      <c r="A135" s="5">
        <v>5210010102</v>
      </c>
      <c r="B135" s="1" t="s">
        <v>128</v>
      </c>
      <c r="C135" s="7">
        <v>37350</v>
      </c>
      <c r="D135" s="7">
        <v>82225</v>
      </c>
      <c r="E135" s="7">
        <v>0</v>
      </c>
      <c r="F135" s="7">
        <v>119575</v>
      </c>
    </row>
    <row r="136" spans="1:6" hidden="1">
      <c r="A136" s="5">
        <v>5210010103</v>
      </c>
      <c r="B136" s="1" t="s">
        <v>129</v>
      </c>
      <c r="C136" s="7">
        <v>147086.18</v>
      </c>
      <c r="D136" s="7">
        <v>37288.86</v>
      </c>
      <c r="E136" s="7">
        <v>0</v>
      </c>
      <c r="F136" s="7">
        <v>184375.04000000001</v>
      </c>
    </row>
    <row r="137" spans="1:6" hidden="1">
      <c r="A137" s="5">
        <v>5210010105</v>
      </c>
      <c r="B137" s="1" t="s">
        <v>130</v>
      </c>
      <c r="C137" s="7">
        <v>62690</v>
      </c>
      <c r="D137" s="7">
        <v>0</v>
      </c>
      <c r="E137" s="7">
        <v>0</v>
      </c>
      <c r="F137" s="7">
        <v>62690</v>
      </c>
    </row>
    <row r="138" spans="1:6" hidden="1">
      <c r="A138" s="5">
        <v>5212010199</v>
      </c>
      <c r="B138" s="1" t="s">
        <v>131</v>
      </c>
      <c r="C138" s="7">
        <v>24540</v>
      </c>
      <c r="D138" s="7">
        <v>0</v>
      </c>
      <c r="E138" s="7">
        <v>0</v>
      </c>
      <c r="F138" s="7">
        <v>24540</v>
      </c>
    </row>
    <row r="139" spans="1:6" hidden="1">
      <c r="A139" s="5">
        <v>5301010101</v>
      </c>
      <c r="B139" s="1" t="s">
        <v>132</v>
      </c>
      <c r="C139" s="7">
        <v>0</v>
      </c>
      <c r="D139" s="7">
        <v>0</v>
      </c>
      <c r="E139" s="7">
        <v>0</v>
      </c>
      <c r="F139" s="7">
        <v>0</v>
      </c>
    </row>
    <row r="140" spans="1:6" hidden="1">
      <c r="A140" s="5">
        <v>6201010101</v>
      </c>
      <c r="B140" s="1" t="s">
        <v>133</v>
      </c>
      <c r="C140" s="7">
        <v>0</v>
      </c>
      <c r="D140" s="7">
        <v>0</v>
      </c>
      <c r="E140" s="7">
        <v>0</v>
      </c>
      <c r="F140" s="7">
        <v>0</v>
      </c>
    </row>
    <row r="141" spans="1:6" hidden="1"/>
    <row r="142" spans="1:6" hidden="1">
      <c r="C142" s="7">
        <f>SUM(C6:C140)</f>
        <v>-14549162.250000037</v>
      </c>
      <c r="D142" s="7">
        <f>SUM(D6:D140)</f>
        <v>8390331943.5599985</v>
      </c>
      <c r="E142" s="7">
        <f>SUM(E6:E140)</f>
        <v>-8375782781.3099995</v>
      </c>
      <c r="F142" s="7">
        <f>SUM(F6:F140)</f>
        <v>-2.8900103643536568E-8</v>
      </c>
    </row>
  </sheetData>
  <mergeCells count="4">
    <mergeCell ref="A1:F1"/>
    <mergeCell ref="A2:F2"/>
    <mergeCell ref="A3:F3"/>
    <mergeCell ref="A4:F4"/>
  </mergeCells>
  <pageMargins left="0.70866141732283472" right="0.51181102362204722" top="0.62992125984251968" bottom="0.39370078740157483" header="0.31496062992125984" footer="0.31496062992125984"/>
  <pageSetup paperSize="9" scale="82" fitToHeight="0" orientation="portrait" r:id="rId1"/>
  <headerFooter differentFirst="1">
    <oddHeader>&amp;C&amp;"TH SarabunIT๙,Bold"&amp;16 ๑๘</oddHeader>
    <firstHeader>&amp;C&amp;"TH SarabunPSK,Bold"&amp;16 ๘</first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9" tint="0.39997558519241921"/>
    <pageSetUpPr fitToPage="1"/>
  </sheetPr>
  <dimension ref="A1:M35"/>
  <sheetViews>
    <sheetView view="pageLayout" topLeftCell="B1" zoomScaleNormal="90" workbookViewId="0">
      <selection activeCell="A2" sqref="A2:L2"/>
    </sheetView>
  </sheetViews>
  <sheetFormatPr defaultColWidth="9.140625" defaultRowHeight="21"/>
  <cols>
    <col min="1" max="1" width="14.42578125" style="1" customWidth="1"/>
    <col min="2" max="2" width="13.5703125" style="1" customWidth="1"/>
    <col min="3" max="6" width="13.42578125" style="85" customWidth="1"/>
    <col min="7" max="7" width="21" style="1" bestFit="1" customWidth="1"/>
    <col min="8" max="11" width="13.42578125" style="85" customWidth="1"/>
    <col min="12" max="12" width="14.85546875" style="1" customWidth="1"/>
    <col min="13" max="13" width="3.28515625" style="1" customWidth="1"/>
    <col min="14" max="16384" width="9.140625" style="1"/>
  </cols>
  <sheetData>
    <row r="1" spans="1:12" s="3" customFormat="1">
      <c r="A1" s="311" t="s">
        <v>748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</row>
    <row r="2" spans="1:12" s="3" customFormat="1">
      <c r="A2" s="311" t="s">
        <v>517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</row>
    <row r="3" spans="1:12" s="3" customFormat="1">
      <c r="A3" s="311" t="s">
        <v>851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</row>
    <row r="4" spans="1:12" ht="11.25" customHeight="1"/>
    <row r="5" spans="1:12" s="86" customFormat="1" ht="18.75">
      <c r="A5" s="373" t="s">
        <v>143</v>
      </c>
      <c r="B5" s="366" t="s">
        <v>136</v>
      </c>
      <c r="C5" s="366"/>
      <c r="D5" s="366"/>
      <c r="E5" s="366"/>
      <c r="F5" s="366"/>
      <c r="G5" s="367" t="s">
        <v>137</v>
      </c>
      <c r="H5" s="368"/>
      <c r="I5" s="368"/>
      <c r="J5" s="368"/>
      <c r="K5" s="369"/>
      <c r="L5" s="370" t="s">
        <v>458</v>
      </c>
    </row>
    <row r="6" spans="1:12" s="86" customFormat="1" ht="18.75">
      <c r="A6" s="373"/>
      <c r="B6" s="366" t="s">
        <v>255</v>
      </c>
      <c r="C6" s="366"/>
      <c r="D6" s="366"/>
      <c r="E6" s="366"/>
      <c r="F6" s="366"/>
      <c r="G6" s="367" t="s">
        <v>255</v>
      </c>
      <c r="H6" s="368"/>
      <c r="I6" s="368"/>
      <c r="J6" s="368"/>
      <c r="K6" s="369"/>
      <c r="L6" s="371"/>
    </row>
    <row r="7" spans="1:12" s="87" customFormat="1" ht="43.5" customHeight="1">
      <c r="A7" s="373"/>
      <c r="B7" s="103" t="s">
        <v>242</v>
      </c>
      <c r="C7" s="164" t="s">
        <v>511</v>
      </c>
      <c r="D7" s="164" t="s">
        <v>512</v>
      </c>
      <c r="E7" s="164" t="s">
        <v>513</v>
      </c>
      <c r="F7" s="164" t="s">
        <v>468</v>
      </c>
      <c r="G7" s="168" t="s">
        <v>242</v>
      </c>
      <c r="H7" s="162" t="s">
        <v>514</v>
      </c>
      <c r="I7" s="162" t="s">
        <v>515</v>
      </c>
      <c r="J7" s="162" t="s">
        <v>516</v>
      </c>
      <c r="K7" s="162" t="s">
        <v>468</v>
      </c>
      <c r="L7" s="372"/>
    </row>
    <row r="8" spans="1:12" s="90" customFormat="1" ht="18.75">
      <c r="A8" s="88" t="s">
        <v>135</v>
      </c>
      <c r="B8" s="167"/>
      <c r="C8" s="89"/>
      <c r="D8" s="89"/>
      <c r="E8" s="89"/>
      <c r="F8" s="89"/>
      <c r="G8" s="167"/>
      <c r="H8" s="89"/>
      <c r="I8" s="89"/>
      <c r="J8" s="89"/>
      <c r="K8" s="89"/>
      <c r="L8" s="107">
        <f>SUM(C8:F8)-SUM(H8:K8)</f>
        <v>0</v>
      </c>
    </row>
    <row r="9" spans="1:12" s="90" customFormat="1" ht="18.75">
      <c r="A9" s="91" t="s">
        <v>135</v>
      </c>
      <c r="B9" s="93"/>
      <c r="C9" s="92"/>
      <c r="D9" s="92"/>
      <c r="E9" s="92"/>
      <c r="F9" s="92"/>
      <c r="G9" s="93"/>
      <c r="H9" s="92"/>
      <c r="I9" s="92"/>
      <c r="J9" s="92"/>
      <c r="K9" s="92"/>
      <c r="L9" s="108">
        <f t="shared" ref="L9:L27" si="0">SUM(C9:F9)-SUM(H9:K9)</f>
        <v>0</v>
      </c>
    </row>
    <row r="10" spans="1:12" s="90" customFormat="1" ht="18.75">
      <c r="A10" s="91" t="s">
        <v>135</v>
      </c>
      <c r="B10" s="94"/>
      <c r="C10" s="96"/>
      <c r="D10" s="96"/>
      <c r="E10" s="96"/>
      <c r="F10" s="96"/>
      <c r="G10" s="93"/>
      <c r="H10" s="92"/>
      <c r="I10" s="92"/>
      <c r="J10" s="92"/>
      <c r="K10" s="92"/>
      <c r="L10" s="108">
        <f t="shared" si="0"/>
        <v>0</v>
      </c>
    </row>
    <row r="11" spans="1:12" s="90" customFormat="1" ht="19.5" thickBot="1">
      <c r="A11" s="229" t="s">
        <v>249</v>
      </c>
      <c r="B11" s="113" t="s">
        <v>272</v>
      </c>
      <c r="C11" s="114">
        <f>SUM(C8:C10)</f>
        <v>0</v>
      </c>
      <c r="D11" s="114">
        <f>SUM(D8:D10)</f>
        <v>0</v>
      </c>
      <c r="E11" s="114">
        <f>SUM(E8:E10)</f>
        <v>0</v>
      </c>
      <c r="F11" s="114">
        <f>SUM(F8:F10)</f>
        <v>0</v>
      </c>
      <c r="G11" s="93"/>
      <c r="H11" s="92"/>
      <c r="I11" s="92"/>
      <c r="J11" s="92"/>
      <c r="K11" s="92"/>
      <c r="L11" s="92"/>
    </row>
    <row r="12" spans="1:12" s="90" customFormat="1" ht="19.5" thickTop="1">
      <c r="A12" s="93"/>
      <c r="B12" s="167"/>
      <c r="C12" s="89"/>
      <c r="D12" s="89"/>
      <c r="E12" s="89"/>
      <c r="F12" s="89"/>
      <c r="G12" s="93"/>
      <c r="H12" s="92"/>
      <c r="I12" s="92"/>
      <c r="J12" s="92"/>
      <c r="K12" s="92"/>
      <c r="L12" s="108">
        <f t="shared" si="0"/>
        <v>0</v>
      </c>
    </row>
    <row r="13" spans="1:12" s="90" customFormat="1" ht="18.75">
      <c r="A13" s="93"/>
      <c r="B13" s="91">
        <v>3600059423</v>
      </c>
      <c r="C13" s="231">
        <v>24300</v>
      </c>
      <c r="D13" s="92"/>
      <c r="E13" s="92"/>
      <c r="F13" s="92"/>
      <c r="G13" s="91">
        <v>3600069623</v>
      </c>
      <c r="H13" s="231">
        <v>24300</v>
      </c>
      <c r="J13" s="92"/>
      <c r="K13" s="92"/>
      <c r="L13" s="108">
        <f>SUM(C13:F13)-SUM(H13:K13)</f>
        <v>0</v>
      </c>
    </row>
    <row r="14" spans="1:12" s="90" customFormat="1" ht="18.75">
      <c r="A14" s="93"/>
      <c r="B14" s="91">
        <v>3600060402</v>
      </c>
      <c r="C14" s="231">
        <v>89800</v>
      </c>
      <c r="D14" s="92"/>
      <c r="E14" s="92"/>
      <c r="F14" s="92"/>
      <c r="G14" s="91" t="s">
        <v>629</v>
      </c>
      <c r="H14" s="92">
        <v>13500</v>
      </c>
      <c r="I14" s="231">
        <v>76300</v>
      </c>
      <c r="J14" s="92"/>
      <c r="K14" s="92"/>
      <c r="L14" s="108">
        <f>SUM(C14:F14)-SUM(H14:K14)</f>
        <v>0</v>
      </c>
    </row>
    <row r="15" spans="1:12" s="90" customFormat="1" ht="18.75">
      <c r="A15" s="93"/>
      <c r="B15" s="91">
        <v>3600064093</v>
      </c>
      <c r="C15" s="232">
        <v>35000</v>
      </c>
      <c r="D15" s="92"/>
      <c r="E15" s="92"/>
      <c r="F15" s="92"/>
      <c r="G15" s="91">
        <v>3600007889</v>
      </c>
      <c r="H15" s="232">
        <v>35000</v>
      </c>
      <c r="I15" s="92"/>
      <c r="J15" s="92"/>
      <c r="K15" s="92"/>
      <c r="L15" s="108">
        <f t="shared" si="0"/>
        <v>0</v>
      </c>
    </row>
    <row r="16" spans="1:12" s="90" customFormat="1" ht="18.75">
      <c r="A16" s="93"/>
      <c r="B16" s="91">
        <v>3600069382</v>
      </c>
      <c r="C16" s="92">
        <v>2640</v>
      </c>
      <c r="D16" s="92"/>
      <c r="E16" s="92"/>
      <c r="F16" s="92"/>
      <c r="G16" s="91" t="s">
        <v>630</v>
      </c>
      <c r="H16" s="92">
        <v>2500</v>
      </c>
      <c r="I16" s="92">
        <v>140</v>
      </c>
      <c r="J16" s="92"/>
      <c r="K16" s="92"/>
      <c r="L16" s="108">
        <f t="shared" si="0"/>
        <v>0</v>
      </c>
    </row>
    <row r="17" spans="1:13" s="90" customFormat="1" ht="18.75">
      <c r="A17" s="93"/>
      <c r="B17" s="91">
        <v>3600071678</v>
      </c>
      <c r="C17" s="92">
        <v>7140</v>
      </c>
      <c r="D17" s="92"/>
      <c r="E17" s="92"/>
      <c r="F17" s="92"/>
      <c r="G17" s="91">
        <v>3600004399</v>
      </c>
      <c r="H17" s="92">
        <v>7140</v>
      </c>
      <c r="I17" s="92"/>
      <c r="J17" s="92"/>
      <c r="K17" s="92"/>
      <c r="L17" s="108">
        <f t="shared" si="0"/>
        <v>0</v>
      </c>
    </row>
    <row r="18" spans="1:13" s="90" customFormat="1" ht="18.75">
      <c r="A18" s="93"/>
      <c r="B18" s="91">
        <v>3600072312</v>
      </c>
      <c r="C18" s="92">
        <v>197883.18</v>
      </c>
      <c r="D18" s="92"/>
      <c r="E18" s="92"/>
      <c r="F18" s="92"/>
      <c r="G18" s="91" t="s">
        <v>631</v>
      </c>
      <c r="H18" s="92">
        <f>139883.18+58000</f>
        <v>197883.18</v>
      </c>
      <c r="I18" s="92"/>
      <c r="J18" s="92"/>
      <c r="K18" s="92"/>
      <c r="L18" s="108">
        <f>SUM(C18:F18)-SUM(H18:K18)</f>
        <v>0</v>
      </c>
    </row>
    <row r="19" spans="1:13" s="90" customFormat="1" ht="18.75">
      <c r="A19" s="93"/>
      <c r="B19" s="91">
        <v>3600073538</v>
      </c>
      <c r="C19" s="232">
        <v>39000</v>
      </c>
      <c r="D19" s="92"/>
      <c r="E19" s="92"/>
      <c r="F19" s="92"/>
      <c r="G19" s="91"/>
      <c r="H19" s="92"/>
      <c r="I19" s="92"/>
      <c r="J19" s="92"/>
      <c r="K19" s="92"/>
      <c r="L19" s="108">
        <f t="shared" si="0"/>
        <v>39000</v>
      </c>
    </row>
    <row r="20" spans="1:13" s="90" customFormat="1" ht="18.75">
      <c r="A20" s="93"/>
      <c r="B20" s="91">
        <v>3600074193</v>
      </c>
      <c r="C20" s="92">
        <v>15030</v>
      </c>
      <c r="D20" s="92"/>
      <c r="E20" s="92"/>
      <c r="F20" s="92"/>
      <c r="G20" s="91">
        <v>3600077266</v>
      </c>
      <c r="H20" s="92">
        <v>15030</v>
      </c>
      <c r="I20" s="92"/>
      <c r="J20" s="92"/>
      <c r="K20" s="92"/>
      <c r="L20" s="108">
        <f t="shared" si="0"/>
        <v>0</v>
      </c>
    </row>
    <row r="21" spans="1:13" s="90" customFormat="1" ht="18.75">
      <c r="A21" s="93"/>
      <c r="B21" s="91">
        <v>3600079217</v>
      </c>
      <c r="C21" s="92">
        <v>15740</v>
      </c>
      <c r="D21" s="92"/>
      <c r="E21" s="92"/>
      <c r="F21" s="92"/>
      <c r="G21" s="91"/>
      <c r="H21" s="92"/>
      <c r="I21" s="92"/>
      <c r="J21" s="92"/>
      <c r="K21" s="92"/>
      <c r="L21" s="108">
        <f t="shared" si="0"/>
        <v>15740</v>
      </c>
    </row>
    <row r="22" spans="1:13" s="90" customFormat="1" ht="18.75">
      <c r="A22" s="93"/>
      <c r="B22" s="93"/>
      <c r="C22" s="92"/>
      <c r="D22" s="92"/>
      <c r="E22" s="92"/>
      <c r="F22" s="92"/>
      <c r="G22" s="93"/>
      <c r="H22" s="92"/>
      <c r="I22" s="92"/>
      <c r="J22" s="92"/>
      <c r="K22" s="92"/>
      <c r="L22" s="108">
        <f t="shared" si="0"/>
        <v>0</v>
      </c>
    </row>
    <row r="23" spans="1:13" s="90" customFormat="1" ht="18.75">
      <c r="A23" s="93"/>
      <c r="B23" s="93"/>
      <c r="C23" s="92"/>
      <c r="D23" s="92"/>
      <c r="E23" s="92"/>
      <c r="F23" s="92"/>
      <c r="G23" s="93"/>
      <c r="H23" s="92"/>
      <c r="I23" s="92"/>
      <c r="J23" s="92"/>
      <c r="K23" s="92"/>
      <c r="L23" s="108">
        <f t="shared" si="0"/>
        <v>0</v>
      </c>
    </row>
    <row r="24" spans="1:13" s="90" customFormat="1" ht="18.75">
      <c r="A24" s="93"/>
      <c r="B24" s="93"/>
      <c r="C24" s="92"/>
      <c r="D24" s="92"/>
      <c r="E24" s="92"/>
      <c r="F24" s="92"/>
      <c r="G24" s="93"/>
      <c r="H24" s="92"/>
      <c r="I24" s="92"/>
      <c r="J24" s="92"/>
      <c r="K24" s="92"/>
      <c r="L24" s="108">
        <f t="shared" si="0"/>
        <v>0</v>
      </c>
    </row>
    <row r="25" spans="1:13" s="90" customFormat="1" ht="18.75">
      <c r="A25" s="93"/>
      <c r="B25" s="93"/>
      <c r="C25" s="92"/>
      <c r="D25" s="92"/>
      <c r="E25" s="92"/>
      <c r="F25" s="92"/>
      <c r="G25" s="93"/>
      <c r="H25" s="92"/>
      <c r="I25" s="92"/>
      <c r="J25" s="92"/>
      <c r="K25" s="92"/>
      <c r="L25" s="108">
        <f t="shared" si="0"/>
        <v>0</v>
      </c>
    </row>
    <row r="26" spans="1:13" s="90" customFormat="1" ht="18.75">
      <c r="A26" s="93"/>
      <c r="B26" s="93"/>
      <c r="C26" s="92"/>
      <c r="D26" s="92"/>
      <c r="E26" s="92"/>
      <c r="F26" s="92"/>
      <c r="G26" s="93"/>
      <c r="H26" s="92"/>
      <c r="I26" s="92"/>
      <c r="J26" s="92"/>
      <c r="K26" s="92"/>
      <c r="L26" s="108">
        <f t="shared" si="0"/>
        <v>0</v>
      </c>
    </row>
    <row r="27" spans="1:13" s="90" customFormat="1" ht="18.75">
      <c r="A27" s="94"/>
      <c r="B27" s="94"/>
      <c r="C27" s="96"/>
      <c r="D27" s="96"/>
      <c r="E27" s="96"/>
      <c r="F27" s="96"/>
      <c r="G27" s="94"/>
      <c r="H27" s="96"/>
      <c r="I27" s="96"/>
      <c r="J27" s="96"/>
      <c r="K27" s="96"/>
      <c r="L27" s="109">
        <f t="shared" si="0"/>
        <v>0</v>
      </c>
    </row>
    <row r="28" spans="1:13" s="86" customFormat="1" ht="19.5" thickBot="1">
      <c r="A28" s="97"/>
      <c r="B28" s="113" t="s">
        <v>207</v>
      </c>
      <c r="C28" s="114">
        <f>SUM(C12:C27)</f>
        <v>426533.18</v>
      </c>
      <c r="D28" s="114">
        <f>SUM(D12:D27)</f>
        <v>0</v>
      </c>
      <c r="E28" s="114">
        <f>SUM(E12:E27)</f>
        <v>0</v>
      </c>
      <c r="F28" s="114">
        <f>SUM(F12:F27)</f>
        <v>0</v>
      </c>
      <c r="G28" s="169"/>
      <c r="H28" s="112">
        <f>SUM(H8:H27)</f>
        <v>295353.18</v>
      </c>
      <c r="I28" s="112">
        <f t="shared" ref="I28:K28" si="1">SUM(I8:I27)</f>
        <v>76440</v>
      </c>
      <c r="J28" s="112">
        <f t="shared" si="1"/>
        <v>0</v>
      </c>
      <c r="K28" s="112">
        <f t="shared" si="1"/>
        <v>0</v>
      </c>
      <c r="L28" s="110">
        <f>SUM(L8:L27)</f>
        <v>54740</v>
      </c>
      <c r="M28" s="178" t="s">
        <v>542</v>
      </c>
    </row>
    <row r="29" spans="1:13" s="86" customFormat="1" ht="19.5" thickTop="1">
      <c r="B29" s="98"/>
      <c r="C29" s="99"/>
      <c r="D29" s="99"/>
      <c r="E29" s="99"/>
      <c r="F29" s="99"/>
      <c r="H29" s="99"/>
      <c r="I29" s="99"/>
      <c r="J29" s="99"/>
      <c r="K29" s="99"/>
      <c r="L29" s="99"/>
    </row>
    <row r="30" spans="1:13" s="90" customFormat="1" ht="18.75">
      <c r="B30" s="98"/>
      <c r="C30" s="100"/>
      <c r="D30" s="177" t="s">
        <v>251</v>
      </c>
      <c r="E30" s="165" t="s">
        <v>273</v>
      </c>
      <c r="F30" s="118">
        <f>SUM(C28:F28)</f>
        <v>426533.18</v>
      </c>
      <c r="H30" s="100"/>
      <c r="I30" s="177" t="s">
        <v>541</v>
      </c>
      <c r="J30" s="163" t="s">
        <v>274</v>
      </c>
      <c r="K30" s="115">
        <f>SUM(H28:K28)</f>
        <v>371793.18</v>
      </c>
      <c r="L30" s="86"/>
    </row>
    <row r="31" spans="1:13" s="90" customFormat="1" ht="19.5" thickBot="1">
      <c r="C31" s="100"/>
      <c r="D31" s="100"/>
      <c r="E31" s="165" t="s">
        <v>275</v>
      </c>
      <c r="F31" s="119">
        <v>426533.18</v>
      </c>
      <c r="H31" s="100"/>
      <c r="I31" s="100"/>
      <c r="J31" s="163" t="s">
        <v>275</v>
      </c>
      <c r="K31" s="116">
        <v>371793.18</v>
      </c>
      <c r="L31" s="121">
        <f>SUM(C11:F11)+F31-K31</f>
        <v>54740</v>
      </c>
    </row>
    <row r="32" spans="1:13" s="90" customFormat="1" ht="19.5" thickTop="1">
      <c r="C32" s="100"/>
      <c r="D32" s="100"/>
      <c r="E32" s="165" t="s">
        <v>174</v>
      </c>
      <c r="F32" s="120">
        <f>F30-F31</f>
        <v>0</v>
      </c>
      <c r="H32" s="100"/>
      <c r="I32" s="100"/>
      <c r="J32" s="163" t="s">
        <v>174</v>
      </c>
      <c r="K32" s="117">
        <f>K30-K31</f>
        <v>0</v>
      </c>
      <c r="L32" s="86"/>
    </row>
    <row r="33" spans="3:11" s="90" customFormat="1" ht="18.75">
      <c r="C33" s="100"/>
      <c r="D33" s="100"/>
      <c r="E33" s="100"/>
      <c r="F33" s="100"/>
      <c r="H33" s="100"/>
      <c r="I33" s="100"/>
      <c r="J33" s="100"/>
      <c r="K33" s="100"/>
    </row>
    <row r="34" spans="3:11" s="90" customFormat="1" ht="18.75">
      <c r="C34" s="100"/>
      <c r="D34" s="100"/>
      <c r="E34" s="100"/>
      <c r="F34" s="100"/>
      <c r="H34" s="100"/>
      <c r="I34" s="100"/>
      <c r="J34" s="100"/>
      <c r="K34" s="100"/>
    </row>
    <row r="35" spans="3:11" s="90" customFormat="1" ht="18.75">
      <c r="C35" s="100"/>
      <c r="D35" s="100"/>
      <c r="E35" s="100"/>
      <c r="F35" s="100"/>
      <c r="H35" s="100"/>
      <c r="I35" s="100"/>
      <c r="J35" s="100"/>
      <c r="K35" s="100"/>
    </row>
  </sheetData>
  <mergeCells count="9">
    <mergeCell ref="A1:L1"/>
    <mergeCell ref="A2:L2"/>
    <mergeCell ref="A3:L3"/>
    <mergeCell ref="A5:A7"/>
    <mergeCell ref="B5:F5"/>
    <mergeCell ref="G5:K5"/>
    <mergeCell ref="L5:L7"/>
    <mergeCell ref="B6:F6"/>
    <mergeCell ref="G6:K6"/>
  </mergeCells>
  <pageMargins left="0.39370078740157483" right="0.39370078740157483" top="0.59055118110236227" bottom="0.39370078740157483" header="0.31496062992125984" footer="0.31496062992125984"/>
  <pageSetup paperSize="9" scale="79" fitToHeight="0" orientation="landscape" r:id="rId1"/>
  <headerFooter>
    <oddHeader>&amp;C&amp;"TH SarabunIT๙,Bold"&amp;16 25</oddHead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theme="9" tint="0.39997558519241921"/>
    <pageSetUpPr fitToPage="1"/>
  </sheetPr>
  <dimension ref="A1:H90"/>
  <sheetViews>
    <sheetView view="pageLayout" zoomScaleNormal="100" workbookViewId="0">
      <selection activeCell="E17" sqref="E17"/>
    </sheetView>
  </sheetViews>
  <sheetFormatPr defaultColWidth="9.140625" defaultRowHeight="21"/>
  <cols>
    <col min="1" max="1" width="13.28515625" style="47" customWidth="1"/>
    <col min="2" max="2" width="27.42578125" style="47" customWidth="1"/>
    <col min="3" max="5" width="16.5703125" style="46" customWidth="1"/>
    <col min="6" max="6" width="16.5703125" style="47" customWidth="1"/>
    <col min="7" max="16384" width="9.140625" style="47"/>
  </cols>
  <sheetData>
    <row r="1" spans="1:8">
      <c r="A1" s="45" t="s">
        <v>358</v>
      </c>
      <c r="B1" s="45"/>
    </row>
    <row r="2" spans="1:8" ht="13.5" customHeight="1">
      <c r="A2" s="45"/>
      <c r="B2" s="45"/>
    </row>
    <row r="3" spans="1:8" s="45" customFormat="1" ht="21" customHeight="1">
      <c r="A3" s="386" t="s">
        <v>143</v>
      </c>
      <c r="B3" s="387"/>
      <c r="C3" s="395" t="s">
        <v>255</v>
      </c>
      <c r="D3" s="395"/>
      <c r="E3" s="395"/>
      <c r="F3" s="395"/>
    </row>
    <row r="4" spans="1:8" s="45" customFormat="1">
      <c r="A4" s="393"/>
      <c r="B4" s="394"/>
      <c r="C4" s="396" t="s">
        <v>359</v>
      </c>
      <c r="D4" s="390" t="s">
        <v>360</v>
      </c>
      <c r="E4" s="392"/>
      <c r="F4" s="215" t="s">
        <v>318</v>
      </c>
    </row>
    <row r="5" spans="1:8" s="45" customFormat="1">
      <c r="A5" s="388"/>
      <c r="B5" s="389"/>
      <c r="C5" s="397"/>
      <c r="D5" s="215" t="s">
        <v>361</v>
      </c>
      <c r="E5" s="215" t="s">
        <v>362</v>
      </c>
      <c r="F5" s="215"/>
    </row>
    <row r="6" spans="1:8">
      <c r="A6" s="59" t="s">
        <v>363</v>
      </c>
      <c r="B6" s="61"/>
      <c r="C6" s="216" t="s">
        <v>276</v>
      </c>
      <c r="D6" s="50" t="s">
        <v>279</v>
      </c>
      <c r="E6" s="50" t="s">
        <v>278</v>
      </c>
      <c r="F6" s="50"/>
    </row>
    <row r="7" spans="1:8">
      <c r="A7" s="55" t="s">
        <v>364</v>
      </c>
      <c r="B7" s="56"/>
      <c r="C7" s="51" t="s">
        <v>281</v>
      </c>
      <c r="D7" s="51" t="s">
        <v>267</v>
      </c>
      <c r="E7" s="51" t="s">
        <v>267</v>
      </c>
      <c r="F7" s="51"/>
    </row>
    <row r="8" spans="1:8">
      <c r="A8" s="60" t="s">
        <v>365</v>
      </c>
      <c r="B8" s="62"/>
      <c r="C8" s="216" t="s">
        <v>276</v>
      </c>
      <c r="D8" s="50"/>
      <c r="E8" s="50"/>
      <c r="F8" s="50" t="s">
        <v>280</v>
      </c>
    </row>
    <row r="9" spans="1:8">
      <c r="A9" s="57"/>
      <c r="B9" s="58"/>
      <c r="C9" s="51" t="s">
        <v>281</v>
      </c>
      <c r="D9" s="51"/>
      <c r="E9" s="51"/>
      <c r="F9" s="51"/>
    </row>
    <row r="10" spans="1:8">
      <c r="A10" s="60" t="s">
        <v>366</v>
      </c>
      <c r="B10" s="62"/>
      <c r="C10" s="50"/>
      <c r="D10" s="50" t="s">
        <v>279</v>
      </c>
      <c r="E10" s="50"/>
      <c r="F10" s="50" t="s">
        <v>277</v>
      </c>
    </row>
    <row r="11" spans="1:8">
      <c r="A11" s="57"/>
      <c r="B11" s="58"/>
      <c r="C11" s="51"/>
      <c r="D11" s="51" t="s">
        <v>267</v>
      </c>
      <c r="E11" s="51"/>
      <c r="F11" s="51"/>
    </row>
    <row r="12" spans="1:8">
      <c r="A12" s="60" t="s">
        <v>367</v>
      </c>
      <c r="B12" s="62"/>
      <c r="C12" s="50"/>
      <c r="D12" s="50"/>
      <c r="E12" s="50" t="s">
        <v>278</v>
      </c>
      <c r="F12" s="50" t="s">
        <v>438</v>
      </c>
    </row>
    <row r="13" spans="1:8">
      <c r="A13" s="57"/>
      <c r="B13" s="58"/>
      <c r="C13" s="51"/>
      <c r="D13" s="51"/>
      <c r="E13" s="51" t="s">
        <v>267</v>
      </c>
      <c r="F13" s="51"/>
    </row>
    <row r="15" spans="1:8">
      <c r="A15" s="46" t="s">
        <v>276</v>
      </c>
      <c r="B15" s="47" t="s">
        <v>675</v>
      </c>
      <c r="D15" s="47"/>
      <c r="E15" s="47"/>
    </row>
    <row r="16" spans="1:8">
      <c r="A16" s="46" t="s">
        <v>279</v>
      </c>
      <c r="B16" s="47" t="s">
        <v>655</v>
      </c>
      <c r="D16" s="47"/>
      <c r="E16" s="47"/>
      <c r="G16" s="53"/>
      <c r="H16" s="53"/>
    </row>
    <row r="17" spans="1:8">
      <c r="A17" s="46" t="s">
        <v>278</v>
      </c>
      <c r="B17" s="47" t="s">
        <v>368</v>
      </c>
      <c r="D17" s="47"/>
      <c r="E17" s="47"/>
      <c r="G17" s="53"/>
      <c r="H17" s="53"/>
    </row>
    <row r="18" spans="1:8">
      <c r="A18" s="46"/>
      <c r="B18" s="47" t="s">
        <v>656</v>
      </c>
      <c r="D18" s="47"/>
      <c r="E18" s="47"/>
      <c r="G18" s="53"/>
      <c r="H18" s="53"/>
    </row>
    <row r="19" spans="1:8">
      <c r="A19" s="46" t="s">
        <v>280</v>
      </c>
      <c r="B19" s="47" t="s">
        <v>369</v>
      </c>
      <c r="D19" s="47"/>
      <c r="E19" s="47"/>
      <c r="G19" s="53"/>
      <c r="H19" s="53"/>
    </row>
    <row r="20" spans="1:8">
      <c r="A20" s="46" t="s">
        <v>277</v>
      </c>
      <c r="B20" s="47" t="s">
        <v>681</v>
      </c>
      <c r="D20" s="47"/>
      <c r="E20" s="47"/>
      <c r="G20" s="53"/>
      <c r="H20" s="53"/>
    </row>
    <row r="21" spans="1:8">
      <c r="A21" s="46" t="s">
        <v>438</v>
      </c>
      <c r="B21" s="47" t="s">
        <v>440</v>
      </c>
      <c r="D21" s="47"/>
      <c r="E21" s="47"/>
      <c r="G21" s="53"/>
      <c r="H21" s="53"/>
    </row>
    <row r="22" spans="1:8">
      <c r="A22" s="46"/>
      <c r="B22" s="53" t="s">
        <v>441</v>
      </c>
      <c r="C22" s="47"/>
      <c r="D22" s="47"/>
      <c r="E22" s="47"/>
      <c r="G22" s="53"/>
      <c r="H22" s="53"/>
    </row>
    <row r="23" spans="1:8">
      <c r="A23" s="46"/>
      <c r="B23" s="46"/>
      <c r="C23" s="47"/>
      <c r="D23" s="47"/>
      <c r="E23" s="47"/>
      <c r="G23" s="53"/>
      <c r="H23" s="53"/>
    </row>
    <row r="24" spans="1:8">
      <c r="A24" s="46"/>
      <c r="B24" s="46"/>
      <c r="C24" s="47"/>
      <c r="D24" s="47"/>
      <c r="E24" s="47"/>
      <c r="G24" s="53"/>
      <c r="H24" s="53"/>
    </row>
    <row r="25" spans="1:8">
      <c r="A25" s="46"/>
      <c r="B25" s="46"/>
      <c r="C25" s="47"/>
      <c r="D25" s="47"/>
      <c r="E25" s="47"/>
      <c r="G25" s="53"/>
      <c r="H25" s="53"/>
    </row>
    <row r="26" spans="1:8">
      <c r="A26" s="46"/>
      <c r="B26" s="46"/>
      <c r="C26" s="47"/>
      <c r="D26" s="47"/>
      <c r="E26" s="47"/>
      <c r="G26" s="53"/>
      <c r="H26" s="53"/>
    </row>
    <row r="27" spans="1:8">
      <c r="A27" s="46"/>
      <c r="B27" s="46"/>
      <c r="C27" s="47"/>
      <c r="D27" s="47"/>
      <c r="E27" s="47"/>
      <c r="G27" s="53"/>
      <c r="H27" s="53"/>
    </row>
    <row r="28" spans="1:8">
      <c r="A28" s="46"/>
      <c r="B28" s="46"/>
      <c r="C28" s="47"/>
      <c r="D28" s="47"/>
      <c r="E28" s="47"/>
      <c r="G28" s="53"/>
      <c r="H28" s="53"/>
    </row>
    <row r="29" spans="1:8">
      <c r="A29" s="46"/>
      <c r="B29" s="46"/>
      <c r="C29" s="47"/>
      <c r="D29" s="47"/>
      <c r="E29" s="47"/>
      <c r="G29" s="53"/>
      <c r="H29" s="53"/>
    </row>
    <row r="30" spans="1:8">
      <c r="A30" s="46"/>
      <c r="B30" s="46"/>
      <c r="C30" s="47"/>
      <c r="D30" s="47"/>
      <c r="E30" s="47"/>
      <c r="G30" s="53"/>
      <c r="H30" s="53"/>
    </row>
    <row r="31" spans="1:8">
      <c r="A31" s="46"/>
      <c r="B31" s="46"/>
      <c r="C31" s="47"/>
      <c r="D31" s="47"/>
      <c r="E31" s="47"/>
      <c r="G31" s="53"/>
      <c r="H31" s="53"/>
    </row>
    <row r="32" spans="1:8">
      <c r="A32" s="46"/>
      <c r="B32" s="46"/>
      <c r="C32" s="47"/>
      <c r="D32" s="47"/>
      <c r="E32" s="47"/>
      <c r="G32" s="53"/>
      <c r="H32" s="53"/>
    </row>
    <row r="33" spans="1:8">
      <c r="A33" s="46"/>
      <c r="B33" s="46"/>
      <c r="C33" s="47"/>
      <c r="D33" s="47"/>
      <c r="E33" s="47"/>
      <c r="G33" s="53"/>
      <c r="H33" s="53"/>
    </row>
    <row r="34" spans="1:8">
      <c r="A34" s="46"/>
      <c r="B34" s="46"/>
      <c r="C34" s="47"/>
      <c r="D34" s="47"/>
      <c r="E34" s="47"/>
      <c r="G34" s="53"/>
      <c r="H34" s="53"/>
    </row>
    <row r="35" spans="1:8">
      <c r="A35" s="46"/>
      <c r="B35" s="46"/>
      <c r="C35" s="47"/>
      <c r="D35" s="47"/>
      <c r="E35" s="47"/>
      <c r="G35" s="53"/>
      <c r="H35" s="53"/>
    </row>
    <row r="36" spans="1:8">
      <c r="A36" s="46"/>
      <c r="B36" s="46"/>
      <c r="C36" s="47"/>
      <c r="D36" s="47"/>
      <c r="E36" s="47"/>
      <c r="G36" s="53"/>
      <c r="H36" s="53"/>
    </row>
    <row r="37" spans="1:8">
      <c r="A37" s="46"/>
      <c r="B37" s="46"/>
      <c r="C37" s="47"/>
      <c r="D37" s="47"/>
      <c r="E37" s="47"/>
      <c r="G37" s="53"/>
      <c r="H37" s="53"/>
    </row>
    <row r="38" spans="1:8">
      <c r="A38" s="46"/>
      <c r="B38" s="46"/>
      <c r="C38" s="47"/>
      <c r="D38" s="47"/>
      <c r="E38" s="47"/>
      <c r="G38" s="53"/>
      <c r="H38" s="53"/>
    </row>
    <row r="39" spans="1:8">
      <c r="A39" s="46"/>
      <c r="B39" s="46"/>
      <c r="C39" s="47"/>
      <c r="D39" s="47"/>
      <c r="E39" s="47"/>
      <c r="G39" s="53"/>
      <c r="H39" s="53"/>
    </row>
    <row r="40" spans="1:8">
      <c r="A40" s="46"/>
      <c r="B40" s="46"/>
      <c r="C40" s="47"/>
      <c r="D40" s="47"/>
      <c r="E40" s="47"/>
      <c r="G40" s="53"/>
      <c r="H40" s="53"/>
    </row>
    <row r="41" spans="1:8">
      <c r="A41" s="46"/>
      <c r="B41" s="46"/>
      <c r="C41" s="47"/>
      <c r="D41" s="47"/>
      <c r="E41" s="47"/>
      <c r="G41" s="53"/>
      <c r="H41" s="53"/>
    </row>
    <row r="42" spans="1:8">
      <c r="A42" s="46"/>
      <c r="B42" s="46"/>
      <c r="C42" s="47"/>
      <c r="D42" s="47"/>
      <c r="E42" s="47"/>
      <c r="G42" s="53"/>
      <c r="H42" s="53"/>
    </row>
    <row r="43" spans="1:8">
      <c r="A43" s="46"/>
      <c r="B43" s="46"/>
      <c r="C43" s="47"/>
      <c r="D43" s="47"/>
      <c r="E43" s="47"/>
      <c r="G43" s="53"/>
      <c r="H43" s="53"/>
    </row>
    <row r="44" spans="1:8">
      <c r="A44" s="46"/>
      <c r="B44" s="46"/>
      <c r="C44" s="47"/>
      <c r="D44" s="47"/>
      <c r="E44" s="47"/>
      <c r="G44" s="53"/>
      <c r="H44" s="53"/>
    </row>
    <row r="45" spans="1:8">
      <c r="A45" s="46"/>
      <c r="B45" s="46"/>
      <c r="C45" s="47"/>
      <c r="D45" s="47"/>
      <c r="E45" s="47"/>
      <c r="G45" s="53"/>
      <c r="H45" s="53"/>
    </row>
    <row r="46" spans="1:8">
      <c r="A46" s="46"/>
      <c r="B46" s="46"/>
      <c r="C46" s="47"/>
      <c r="D46" s="47"/>
      <c r="E46" s="47"/>
      <c r="G46" s="53"/>
      <c r="H46" s="53"/>
    </row>
    <row r="47" spans="1:8">
      <c r="A47" s="46"/>
      <c r="B47" s="46"/>
      <c r="C47" s="47"/>
      <c r="D47" s="47"/>
      <c r="E47" s="47"/>
      <c r="G47" s="53"/>
      <c r="H47" s="53"/>
    </row>
    <row r="48" spans="1:8">
      <c r="A48" s="46"/>
      <c r="B48" s="46"/>
      <c r="C48" s="47"/>
      <c r="D48" s="47"/>
      <c r="E48" s="47"/>
      <c r="G48" s="53"/>
      <c r="H48" s="53"/>
    </row>
    <row r="49" spans="1:8">
      <c r="A49" s="46"/>
      <c r="B49" s="46"/>
      <c r="C49" s="47"/>
      <c r="D49" s="47"/>
      <c r="E49" s="47"/>
      <c r="G49" s="53"/>
      <c r="H49" s="53"/>
    </row>
    <row r="50" spans="1:8">
      <c r="A50" s="46"/>
      <c r="B50" s="46"/>
      <c r="C50" s="47"/>
      <c r="D50" s="47"/>
      <c r="E50" s="47"/>
      <c r="G50" s="53"/>
      <c r="H50" s="53"/>
    </row>
    <row r="51" spans="1:8">
      <c r="A51" s="46"/>
      <c r="B51" s="46"/>
      <c r="C51" s="47"/>
      <c r="D51" s="47"/>
      <c r="E51" s="47"/>
      <c r="G51" s="53"/>
      <c r="H51" s="53"/>
    </row>
    <row r="52" spans="1:8">
      <c r="A52" s="46"/>
      <c r="B52" s="46"/>
      <c r="C52" s="47"/>
      <c r="D52" s="47"/>
      <c r="E52" s="47"/>
      <c r="G52" s="53"/>
      <c r="H52" s="53"/>
    </row>
    <row r="53" spans="1:8">
      <c r="A53" s="46"/>
      <c r="B53" s="46"/>
      <c r="C53" s="47"/>
      <c r="D53" s="47"/>
      <c r="E53" s="47"/>
      <c r="G53" s="53"/>
      <c r="H53" s="53"/>
    </row>
    <row r="54" spans="1:8">
      <c r="A54" s="46"/>
      <c r="B54" s="46"/>
      <c r="C54" s="47"/>
      <c r="D54" s="47"/>
      <c r="E54" s="47"/>
      <c r="G54" s="53"/>
      <c r="H54" s="53"/>
    </row>
    <row r="55" spans="1:8">
      <c r="A55" s="46"/>
      <c r="B55" s="46"/>
      <c r="C55" s="47"/>
      <c r="D55" s="47"/>
      <c r="E55" s="47"/>
      <c r="G55" s="53"/>
      <c r="H55" s="53"/>
    </row>
    <row r="56" spans="1:8">
      <c r="A56" s="46"/>
      <c r="B56" s="46"/>
      <c r="C56" s="47"/>
      <c r="D56" s="47"/>
      <c r="E56" s="47"/>
      <c r="G56" s="53"/>
      <c r="H56" s="53"/>
    </row>
    <row r="57" spans="1:8">
      <c r="A57" s="46"/>
      <c r="B57" s="46"/>
      <c r="C57" s="47"/>
      <c r="D57" s="47"/>
      <c r="E57" s="47"/>
      <c r="G57" s="53"/>
      <c r="H57" s="53"/>
    </row>
    <row r="58" spans="1:8">
      <c r="A58" s="46"/>
      <c r="B58" s="46"/>
      <c r="C58" s="47"/>
      <c r="D58" s="47"/>
      <c r="E58" s="47"/>
      <c r="G58" s="53"/>
      <c r="H58" s="53"/>
    </row>
    <row r="59" spans="1:8">
      <c r="A59" s="46"/>
      <c r="B59" s="46"/>
      <c r="C59" s="47"/>
      <c r="D59" s="47"/>
      <c r="E59" s="47"/>
      <c r="G59" s="53"/>
      <c r="H59" s="53"/>
    </row>
    <row r="60" spans="1:8">
      <c r="A60" s="46"/>
      <c r="B60" s="46"/>
      <c r="C60" s="47"/>
      <c r="D60" s="47"/>
      <c r="E60" s="47"/>
      <c r="G60" s="53"/>
      <c r="H60" s="53"/>
    </row>
    <row r="61" spans="1:8">
      <c r="A61" s="46"/>
      <c r="B61" s="46"/>
      <c r="C61" s="47"/>
      <c r="D61" s="47"/>
      <c r="E61" s="47"/>
      <c r="G61" s="53"/>
      <c r="H61" s="53"/>
    </row>
    <row r="62" spans="1:8">
      <c r="A62" s="46"/>
      <c r="B62" s="46"/>
      <c r="C62" s="47"/>
      <c r="D62" s="47"/>
      <c r="E62" s="47"/>
      <c r="G62" s="53"/>
      <c r="H62" s="53"/>
    </row>
    <row r="63" spans="1:8">
      <c r="A63" s="46"/>
      <c r="B63" s="46"/>
      <c r="C63" s="47"/>
      <c r="D63" s="47"/>
      <c r="E63" s="47"/>
      <c r="G63" s="53"/>
      <c r="H63" s="53"/>
    </row>
    <row r="64" spans="1:8">
      <c r="A64" s="46"/>
      <c r="B64" s="46"/>
      <c r="C64" s="47"/>
      <c r="D64" s="47"/>
      <c r="E64" s="47"/>
      <c r="G64" s="53"/>
      <c r="H64" s="53"/>
    </row>
    <row r="65" spans="1:8">
      <c r="C65" s="47"/>
      <c r="D65" s="47"/>
      <c r="E65" s="47"/>
      <c r="G65" s="53"/>
      <c r="H65" s="53"/>
    </row>
    <row r="66" spans="1:8">
      <c r="A66" s="54"/>
      <c r="B66" s="54"/>
      <c r="C66" s="47"/>
      <c r="D66" s="47"/>
      <c r="E66" s="47"/>
      <c r="G66" s="53"/>
      <c r="H66" s="53"/>
    </row>
    <row r="67" spans="1:8">
      <c r="A67" s="54"/>
      <c r="B67" s="54"/>
      <c r="C67" s="47"/>
      <c r="D67" s="47"/>
      <c r="E67" s="47"/>
      <c r="G67" s="53"/>
      <c r="H67" s="53"/>
    </row>
    <row r="68" spans="1:8">
      <c r="A68" s="54"/>
      <c r="B68" s="54"/>
      <c r="C68" s="47"/>
      <c r="D68" s="47"/>
      <c r="E68" s="47"/>
      <c r="G68" s="53"/>
      <c r="H68" s="53"/>
    </row>
    <row r="69" spans="1:8">
      <c r="A69" s="54"/>
      <c r="B69" s="54"/>
      <c r="C69" s="47"/>
      <c r="D69" s="47"/>
      <c r="E69" s="47"/>
      <c r="G69" s="53"/>
      <c r="H69" s="53"/>
    </row>
    <row r="70" spans="1:8">
      <c r="A70" s="54"/>
      <c r="B70" s="54"/>
      <c r="C70" s="47"/>
      <c r="D70" s="47"/>
      <c r="E70" s="47"/>
      <c r="G70" s="53"/>
      <c r="H70" s="53"/>
    </row>
    <row r="71" spans="1:8">
      <c r="A71" s="54"/>
      <c r="B71" s="54"/>
      <c r="C71" s="47"/>
      <c r="D71" s="47"/>
      <c r="E71" s="47"/>
      <c r="G71" s="53"/>
      <c r="H71" s="53"/>
    </row>
    <row r="72" spans="1:8">
      <c r="A72" s="54"/>
      <c r="B72" s="54"/>
      <c r="C72" s="47"/>
      <c r="D72" s="47"/>
      <c r="E72" s="47"/>
      <c r="G72" s="53"/>
      <c r="H72" s="53"/>
    </row>
    <row r="73" spans="1:8">
      <c r="A73" s="54"/>
      <c r="B73" s="54"/>
      <c r="C73" s="47"/>
      <c r="D73" s="47"/>
      <c r="E73" s="47"/>
      <c r="G73" s="53"/>
      <c r="H73" s="53"/>
    </row>
    <row r="74" spans="1:8">
      <c r="A74" s="54"/>
      <c r="B74" s="54"/>
      <c r="C74" s="47"/>
      <c r="D74" s="47"/>
      <c r="E74" s="47"/>
      <c r="G74" s="53"/>
      <c r="H74" s="53"/>
    </row>
    <row r="75" spans="1:8">
      <c r="A75" s="54"/>
      <c r="B75" s="54"/>
      <c r="C75" s="47"/>
      <c r="D75" s="47"/>
      <c r="E75" s="47"/>
      <c r="G75" s="53"/>
      <c r="H75" s="53"/>
    </row>
    <row r="76" spans="1:8">
      <c r="A76" s="54"/>
      <c r="B76" s="54"/>
      <c r="C76" s="47"/>
      <c r="D76" s="47"/>
      <c r="E76" s="47"/>
      <c r="G76" s="53"/>
      <c r="H76" s="53"/>
    </row>
    <row r="77" spans="1:8">
      <c r="A77" s="54"/>
      <c r="B77" s="54"/>
      <c r="C77" s="47"/>
      <c r="D77" s="47"/>
      <c r="E77" s="47"/>
      <c r="G77" s="53"/>
      <c r="H77" s="53"/>
    </row>
    <row r="78" spans="1:8">
      <c r="A78" s="54"/>
      <c r="B78" s="54"/>
      <c r="C78" s="47"/>
      <c r="D78" s="47"/>
      <c r="E78" s="47"/>
      <c r="G78" s="53"/>
      <c r="H78" s="53"/>
    </row>
    <row r="79" spans="1:8">
      <c r="A79" s="54"/>
      <c r="B79" s="54"/>
      <c r="C79" s="47"/>
      <c r="D79" s="47"/>
      <c r="E79" s="47"/>
      <c r="G79" s="53"/>
      <c r="H79" s="53"/>
    </row>
    <row r="80" spans="1:8">
      <c r="A80" s="54"/>
      <c r="B80" s="54"/>
      <c r="C80" s="47"/>
      <c r="D80" s="47"/>
      <c r="E80" s="47"/>
      <c r="G80" s="53"/>
      <c r="H80" s="53"/>
    </row>
    <row r="81" spans="1:5">
      <c r="A81" s="54"/>
      <c r="B81" s="54"/>
      <c r="C81" s="47"/>
      <c r="D81" s="47"/>
      <c r="E81" s="47"/>
    </row>
    <row r="82" spans="1:5">
      <c r="A82" s="54"/>
      <c r="B82" s="54"/>
      <c r="C82" s="47"/>
      <c r="D82" s="47"/>
      <c r="E82" s="47"/>
    </row>
    <row r="83" spans="1:5">
      <c r="A83" s="54"/>
      <c r="B83" s="54"/>
      <c r="C83" s="47"/>
      <c r="D83" s="47"/>
      <c r="E83" s="47"/>
    </row>
    <row r="84" spans="1:5">
      <c r="A84" s="54"/>
      <c r="B84" s="54"/>
      <c r="C84" s="47"/>
      <c r="D84" s="47"/>
      <c r="E84" s="47"/>
    </row>
    <row r="85" spans="1:5">
      <c r="A85" s="54"/>
      <c r="B85" s="54"/>
      <c r="C85" s="47"/>
      <c r="D85" s="47"/>
      <c r="E85" s="47"/>
    </row>
    <row r="86" spans="1:5">
      <c r="A86" s="54"/>
      <c r="B86" s="54"/>
      <c r="C86" s="47"/>
      <c r="D86" s="47"/>
      <c r="E86" s="47"/>
    </row>
    <row r="87" spans="1:5">
      <c r="A87" s="54"/>
      <c r="B87" s="54"/>
    </row>
    <row r="88" spans="1:5">
      <c r="A88" s="54"/>
      <c r="B88" s="54"/>
    </row>
    <row r="89" spans="1:5">
      <c r="A89" s="54"/>
      <c r="B89" s="54"/>
    </row>
    <row r="90" spans="1:5">
      <c r="A90" s="54"/>
      <c r="B90" s="54"/>
    </row>
  </sheetData>
  <mergeCells count="4">
    <mergeCell ref="A3:B5"/>
    <mergeCell ref="C3:F3"/>
    <mergeCell ref="C4:C5"/>
    <mergeCell ref="D4:E4"/>
  </mergeCells>
  <pageMargins left="0.70866141732283472" right="0.51181102362204722" top="0.62992125984251968" bottom="0.39370078740157483" header="0.31496062992125984" footer="0.31496062992125984"/>
  <pageSetup paperSize="9" scale="83" fitToHeight="0" orientation="portrait" r:id="rId1"/>
  <headerFooter>
    <oddHeader>&amp;C&amp;"TH SarabunIT๙,Bold"&amp;16 26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theme="9" tint="0.39997558519241921"/>
    <pageSetUpPr fitToPage="1"/>
  </sheetPr>
  <dimension ref="A1:L29"/>
  <sheetViews>
    <sheetView view="pageLayout" zoomScaleNormal="100" workbookViewId="0">
      <selection activeCell="G7" sqref="G7"/>
    </sheetView>
  </sheetViews>
  <sheetFormatPr defaultColWidth="9.140625" defaultRowHeight="21"/>
  <cols>
    <col min="1" max="1" width="14.42578125" style="1" customWidth="1"/>
    <col min="2" max="2" width="13.5703125" style="5" customWidth="1"/>
    <col min="3" max="3" width="13.42578125" style="85" customWidth="1"/>
    <col min="4" max="4" width="14.28515625" style="85" customWidth="1"/>
    <col min="5" max="5" width="13.42578125" style="85" customWidth="1"/>
    <col min="6" max="6" width="14.42578125" style="85" customWidth="1"/>
    <col min="7" max="7" width="20" style="5" bestFit="1" customWidth="1"/>
    <col min="8" max="8" width="14.7109375" style="85" customWidth="1"/>
    <col min="9" max="9" width="14.28515625" style="85" customWidth="1"/>
    <col min="10" max="10" width="14" style="85" customWidth="1"/>
    <col min="11" max="11" width="14.85546875" style="1" customWidth="1"/>
    <col min="12" max="12" width="3.28515625" style="1" customWidth="1"/>
    <col min="13" max="16384" width="9.140625" style="1"/>
  </cols>
  <sheetData>
    <row r="1" spans="1:11" s="3" customFormat="1">
      <c r="A1" s="311" t="s">
        <v>748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</row>
    <row r="2" spans="1:11" s="3" customFormat="1">
      <c r="A2" s="311" t="s">
        <v>531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</row>
    <row r="3" spans="1:11" s="3" customFormat="1">
      <c r="A3" s="311" t="s">
        <v>851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</row>
    <row r="4" spans="1:11" ht="11.25" customHeight="1"/>
    <row r="5" spans="1:11" s="86" customFormat="1" ht="18.75">
      <c r="A5" s="373" t="s">
        <v>143</v>
      </c>
      <c r="B5" s="366" t="s">
        <v>136</v>
      </c>
      <c r="C5" s="366"/>
      <c r="D5" s="366"/>
      <c r="E5" s="366"/>
      <c r="F5" s="366"/>
      <c r="G5" s="367" t="s">
        <v>137</v>
      </c>
      <c r="H5" s="368"/>
      <c r="I5" s="368"/>
      <c r="J5" s="369"/>
      <c r="K5" s="370" t="s">
        <v>458</v>
      </c>
    </row>
    <row r="6" spans="1:11" s="86" customFormat="1" ht="18.75">
      <c r="A6" s="373"/>
      <c r="B6" s="366" t="s">
        <v>255</v>
      </c>
      <c r="C6" s="366"/>
      <c r="D6" s="366"/>
      <c r="E6" s="366"/>
      <c r="F6" s="366"/>
      <c r="G6" s="367" t="s">
        <v>255</v>
      </c>
      <c r="H6" s="368"/>
      <c r="I6" s="368"/>
      <c r="J6" s="369"/>
      <c r="K6" s="371"/>
    </row>
    <row r="7" spans="1:11" s="87" customFormat="1" ht="43.5" customHeight="1">
      <c r="A7" s="373"/>
      <c r="B7" s="103" t="s">
        <v>242</v>
      </c>
      <c r="C7" s="104" t="s">
        <v>282</v>
      </c>
      <c r="D7" s="104" t="s">
        <v>464</v>
      </c>
      <c r="E7" s="104" t="s">
        <v>466</v>
      </c>
      <c r="F7" s="104" t="s">
        <v>468</v>
      </c>
      <c r="G7" s="105" t="s">
        <v>242</v>
      </c>
      <c r="H7" s="106" t="s">
        <v>520</v>
      </c>
      <c r="I7" s="106" t="s">
        <v>464</v>
      </c>
      <c r="J7" s="106" t="s">
        <v>468</v>
      </c>
      <c r="K7" s="372"/>
    </row>
    <row r="8" spans="1:11" s="90" customFormat="1" ht="18.75">
      <c r="A8" s="88" t="s">
        <v>135</v>
      </c>
      <c r="B8" s="88">
        <v>4000043532</v>
      </c>
      <c r="C8" s="89">
        <v>2280</v>
      </c>
      <c r="D8" s="89"/>
      <c r="E8" s="89"/>
      <c r="F8" s="89"/>
      <c r="G8" s="88">
        <v>4700078202</v>
      </c>
      <c r="H8" s="89">
        <v>2280</v>
      </c>
      <c r="I8" s="89"/>
      <c r="J8" s="89"/>
      <c r="K8" s="107">
        <f>SUM(C8:F8)-SUM(H8:J8)</f>
        <v>0</v>
      </c>
    </row>
    <row r="9" spans="1:11" s="90" customFormat="1" ht="18.75">
      <c r="A9" s="91" t="s">
        <v>135</v>
      </c>
      <c r="B9" s="91">
        <v>4000043540</v>
      </c>
      <c r="C9" s="92">
        <v>2280</v>
      </c>
      <c r="D9" s="92"/>
      <c r="E9" s="92"/>
      <c r="F9" s="92"/>
      <c r="G9" s="91">
        <v>4700078203</v>
      </c>
      <c r="H9" s="92">
        <v>2280</v>
      </c>
      <c r="I9" s="92"/>
      <c r="J9" s="92"/>
      <c r="K9" s="108">
        <f t="shared" ref="K9" si="0">SUM(C9:F9)-SUM(H9:J9)</f>
        <v>0</v>
      </c>
    </row>
    <row r="10" spans="1:11" s="90" customFormat="1" ht="19.5" thickBot="1">
      <c r="A10" s="178" t="s">
        <v>249</v>
      </c>
      <c r="B10" s="113" t="s">
        <v>272</v>
      </c>
      <c r="C10" s="114">
        <f>SUM(C8:C9)</f>
        <v>4560</v>
      </c>
      <c r="D10" s="114">
        <f>SUM(D8:D9)</f>
        <v>0</v>
      </c>
      <c r="E10" s="114">
        <f>SUM(E8:E9)</f>
        <v>0</v>
      </c>
      <c r="F10" s="114">
        <f>SUM(F8:F9)</f>
        <v>0</v>
      </c>
      <c r="G10" s="91"/>
      <c r="H10" s="92"/>
      <c r="I10" s="92"/>
      <c r="J10" s="92"/>
      <c r="K10" s="92"/>
    </row>
    <row r="11" spans="1:11" s="90" customFormat="1" ht="19.5" thickTop="1">
      <c r="A11" s="93"/>
      <c r="B11" s="91">
        <v>300021205</v>
      </c>
      <c r="C11" s="92"/>
      <c r="D11" s="92">
        <v>16516286.5</v>
      </c>
      <c r="E11" s="92"/>
      <c r="F11" s="92"/>
      <c r="G11" s="91">
        <v>300016473</v>
      </c>
      <c r="H11" s="92"/>
      <c r="I11" s="92">
        <v>16516286.5</v>
      </c>
      <c r="J11" s="92"/>
      <c r="K11" s="108">
        <f t="shared" ref="K11:K23" si="1">SUM(C11:F11)-SUM(H11:J11)</f>
        <v>0</v>
      </c>
    </row>
    <row r="12" spans="1:11" s="90" customFormat="1" ht="18.75">
      <c r="A12" s="93"/>
      <c r="B12" s="91">
        <v>300017150</v>
      </c>
      <c r="C12" s="92"/>
      <c r="D12" s="92">
        <v>20975238.640000001</v>
      </c>
      <c r="E12" s="92"/>
      <c r="F12" s="92"/>
      <c r="G12" s="91" t="s">
        <v>632</v>
      </c>
      <c r="H12" s="92"/>
      <c r="I12" s="92">
        <f>19665938.64+1309300</f>
        <v>20975238.640000001</v>
      </c>
      <c r="J12" s="92"/>
      <c r="K12" s="108">
        <f t="shared" si="1"/>
        <v>0</v>
      </c>
    </row>
    <row r="13" spans="1:11" s="90" customFormat="1" ht="18.75">
      <c r="A13" s="93"/>
      <c r="B13" s="91">
        <v>4000055118</v>
      </c>
      <c r="C13" s="92">
        <v>57611</v>
      </c>
      <c r="D13" s="92"/>
      <c r="E13" s="92"/>
      <c r="F13" s="92"/>
      <c r="G13" s="91">
        <v>4700079467</v>
      </c>
      <c r="H13" s="92">
        <v>57611</v>
      </c>
      <c r="I13" s="92"/>
      <c r="J13" s="92"/>
      <c r="K13" s="108">
        <f t="shared" si="1"/>
        <v>0</v>
      </c>
    </row>
    <row r="14" spans="1:11" s="90" customFormat="1" ht="18.75">
      <c r="A14" s="93"/>
      <c r="B14" s="91">
        <v>4000055119</v>
      </c>
      <c r="C14" s="92">
        <v>116667.6</v>
      </c>
      <c r="D14" s="92"/>
      <c r="E14" s="92"/>
      <c r="F14" s="92"/>
      <c r="G14" s="91">
        <v>4700079062</v>
      </c>
      <c r="H14" s="92">
        <v>116667.6</v>
      </c>
      <c r="I14" s="92"/>
      <c r="J14" s="92"/>
      <c r="K14" s="108">
        <f t="shared" si="1"/>
        <v>0</v>
      </c>
    </row>
    <row r="15" spans="1:11" s="90" customFormat="1" ht="18.75">
      <c r="A15" s="93"/>
      <c r="B15" s="91">
        <v>4000055120</v>
      </c>
      <c r="C15" s="92">
        <v>11170</v>
      </c>
      <c r="D15" s="92"/>
      <c r="E15" s="92"/>
      <c r="F15" s="92"/>
      <c r="G15" s="91">
        <v>4700079466</v>
      </c>
      <c r="H15" s="92">
        <v>11170</v>
      </c>
      <c r="I15" s="92"/>
      <c r="J15" s="92"/>
      <c r="K15" s="108">
        <f t="shared" si="1"/>
        <v>0</v>
      </c>
    </row>
    <row r="16" spans="1:11" s="90" customFormat="1" ht="18.75">
      <c r="A16" s="93"/>
      <c r="B16" s="91">
        <v>4000055121</v>
      </c>
      <c r="C16" s="92">
        <v>70673.25</v>
      </c>
      <c r="D16" s="92"/>
      <c r="E16" s="92"/>
      <c r="F16" s="92"/>
      <c r="G16" s="91">
        <v>4700077600</v>
      </c>
      <c r="H16" s="92">
        <v>70673.25</v>
      </c>
      <c r="I16" s="92"/>
      <c r="J16" s="92"/>
      <c r="K16" s="108">
        <f t="shared" si="1"/>
        <v>0</v>
      </c>
    </row>
    <row r="17" spans="1:12" s="90" customFormat="1" ht="18.75">
      <c r="A17" s="93"/>
      <c r="B17" s="91">
        <v>4000055122</v>
      </c>
      <c r="C17" s="92">
        <v>11267</v>
      </c>
      <c r="D17" s="92"/>
      <c r="E17" s="92"/>
      <c r="F17" s="92"/>
      <c r="G17" s="91">
        <v>4700079464</v>
      </c>
      <c r="H17" s="92">
        <v>11267</v>
      </c>
      <c r="I17" s="92"/>
      <c r="J17" s="92"/>
      <c r="K17" s="108">
        <f t="shared" si="1"/>
        <v>0</v>
      </c>
    </row>
    <row r="18" spans="1:12" s="90" customFormat="1" ht="18.75">
      <c r="A18" s="93"/>
      <c r="B18" s="91">
        <v>4000055123</v>
      </c>
      <c r="C18" s="92">
        <v>48862.5</v>
      </c>
      <c r="D18" s="92"/>
      <c r="E18" s="92"/>
      <c r="F18" s="92"/>
      <c r="G18" s="91">
        <v>4700079465</v>
      </c>
      <c r="H18" s="92">
        <v>48862.5</v>
      </c>
      <c r="I18" s="92"/>
      <c r="J18" s="92"/>
      <c r="K18" s="108">
        <f t="shared" si="1"/>
        <v>0</v>
      </c>
    </row>
    <row r="19" spans="1:12" s="90" customFormat="1" ht="18.75">
      <c r="A19" s="93"/>
      <c r="B19" s="91">
        <v>4000056925</v>
      </c>
      <c r="C19" s="92">
        <v>620</v>
      </c>
      <c r="D19" s="92"/>
      <c r="E19" s="92"/>
      <c r="F19" s="92"/>
      <c r="G19" s="91">
        <v>4700081387</v>
      </c>
      <c r="H19" s="92">
        <v>620</v>
      </c>
      <c r="I19" s="92"/>
      <c r="J19" s="92"/>
      <c r="K19" s="108">
        <f t="shared" si="1"/>
        <v>0</v>
      </c>
    </row>
    <row r="20" spans="1:12" s="90" customFormat="1" ht="18.75">
      <c r="A20" s="93"/>
      <c r="B20" s="91">
        <v>4000060393</v>
      </c>
      <c r="C20" s="92">
        <v>468343.12</v>
      </c>
      <c r="D20" s="92"/>
      <c r="E20" s="92"/>
      <c r="F20" s="92"/>
      <c r="G20" s="91">
        <v>4700092429</v>
      </c>
      <c r="H20" s="92">
        <v>468343.12</v>
      </c>
      <c r="I20" s="92"/>
      <c r="J20" s="92"/>
      <c r="K20" s="108">
        <f t="shared" si="1"/>
        <v>0</v>
      </c>
    </row>
    <row r="21" spans="1:12" s="90" customFormat="1" ht="18.75">
      <c r="A21" s="93"/>
      <c r="B21" s="91">
        <v>4000060394</v>
      </c>
      <c r="C21" s="92">
        <v>14073</v>
      </c>
      <c r="D21" s="92"/>
      <c r="E21" s="92"/>
      <c r="F21" s="92"/>
      <c r="G21" s="91">
        <v>4700092430</v>
      </c>
      <c r="H21" s="92">
        <v>14073</v>
      </c>
      <c r="I21" s="92"/>
      <c r="J21" s="92"/>
      <c r="K21" s="108">
        <f t="shared" si="1"/>
        <v>0</v>
      </c>
    </row>
    <row r="22" spans="1:12" s="90" customFormat="1" ht="18.75">
      <c r="A22" s="93"/>
      <c r="B22" s="91">
        <v>4000060396</v>
      </c>
      <c r="C22" s="92">
        <v>14073</v>
      </c>
      <c r="D22" s="92"/>
      <c r="E22" s="92"/>
      <c r="F22" s="92"/>
      <c r="G22" s="91">
        <v>4700092432</v>
      </c>
      <c r="H22" s="92">
        <v>14073</v>
      </c>
      <c r="I22" s="92"/>
      <c r="J22" s="92"/>
      <c r="K22" s="108">
        <f t="shared" si="1"/>
        <v>0</v>
      </c>
    </row>
    <row r="23" spans="1:12" s="90" customFormat="1" ht="18.75">
      <c r="A23" s="94"/>
      <c r="B23" s="95">
        <v>4000063663</v>
      </c>
      <c r="C23" s="96">
        <v>485743.66000000399</v>
      </c>
      <c r="D23" s="96"/>
      <c r="E23" s="96"/>
      <c r="F23" s="96"/>
      <c r="G23" s="91">
        <v>4700092564</v>
      </c>
      <c r="H23" s="96">
        <v>485743.66000000399</v>
      </c>
      <c r="I23" s="96"/>
      <c r="J23" s="96"/>
      <c r="K23" s="109">
        <f t="shared" si="1"/>
        <v>0</v>
      </c>
    </row>
    <row r="24" spans="1:12" s="86" customFormat="1" ht="19.5" thickBot="1">
      <c r="A24" s="97"/>
      <c r="B24" s="113" t="s">
        <v>207</v>
      </c>
      <c r="C24" s="114">
        <f>SUM(C11:C23)</f>
        <v>1299104.1300000041</v>
      </c>
      <c r="D24" s="114">
        <f>SUM(D11:D23)</f>
        <v>37491525.140000001</v>
      </c>
      <c r="E24" s="114">
        <f>SUM(E11:E23)</f>
        <v>0</v>
      </c>
      <c r="F24" s="114">
        <f>SUM(F11:F23)</f>
        <v>0</v>
      </c>
      <c r="G24" s="111"/>
      <c r="H24" s="112">
        <f>SUM(H8:H23)</f>
        <v>1303664.1300000041</v>
      </c>
      <c r="I24" s="112">
        <f t="shared" ref="I24:J24" si="2">SUM(I8:I23)</f>
        <v>37491525.140000001</v>
      </c>
      <c r="J24" s="112">
        <f t="shared" si="2"/>
        <v>0</v>
      </c>
      <c r="K24" s="110">
        <f>SUM(K8:K23)</f>
        <v>0</v>
      </c>
      <c r="L24" s="178" t="s">
        <v>542</v>
      </c>
    </row>
    <row r="25" spans="1:12" s="86" customFormat="1" ht="19.5" thickTop="1">
      <c r="B25" s="98"/>
      <c r="C25" s="99"/>
      <c r="D25" s="99"/>
      <c r="E25" s="99"/>
      <c r="F25" s="99"/>
      <c r="G25" s="98"/>
      <c r="H25" s="99"/>
      <c r="I25" s="99"/>
      <c r="J25" s="99"/>
      <c r="K25" s="99"/>
    </row>
    <row r="26" spans="1:12" s="90" customFormat="1" ht="18.75">
      <c r="B26" s="98"/>
      <c r="C26" s="100"/>
      <c r="D26" s="177" t="s">
        <v>251</v>
      </c>
      <c r="E26" s="165" t="s">
        <v>273</v>
      </c>
      <c r="F26" s="118">
        <f>SUM(C24:F24)</f>
        <v>38790629.270000003</v>
      </c>
      <c r="G26" s="102"/>
      <c r="H26" s="177" t="s">
        <v>541</v>
      </c>
      <c r="I26" s="163" t="s">
        <v>274</v>
      </c>
      <c r="J26" s="115">
        <f>SUM(H24:J24)</f>
        <v>38795189.270000003</v>
      </c>
      <c r="K26" s="86"/>
    </row>
    <row r="27" spans="1:12" s="90" customFormat="1" ht="19.5" thickBot="1">
      <c r="B27" s="102"/>
      <c r="C27" s="100"/>
      <c r="D27" s="100"/>
      <c r="E27" s="165" t="s">
        <v>275</v>
      </c>
      <c r="F27" s="119">
        <v>38790629.270000003</v>
      </c>
      <c r="G27" s="102"/>
      <c r="H27" s="100"/>
      <c r="I27" s="163" t="s">
        <v>275</v>
      </c>
      <c r="J27" s="116">
        <v>38795189.270000003</v>
      </c>
      <c r="K27" s="121">
        <f>SUM(C10:F10)+F27-J27</f>
        <v>0</v>
      </c>
    </row>
    <row r="28" spans="1:12" s="90" customFormat="1" ht="19.5" thickTop="1">
      <c r="B28" s="102"/>
      <c r="C28" s="100"/>
      <c r="D28" s="100"/>
      <c r="E28" s="165" t="s">
        <v>174</v>
      </c>
      <c r="F28" s="120">
        <f>F26-F27</f>
        <v>0</v>
      </c>
      <c r="G28" s="102"/>
      <c r="H28" s="100"/>
      <c r="I28" s="163" t="s">
        <v>174</v>
      </c>
      <c r="J28" s="117">
        <f>J26-J27</f>
        <v>0</v>
      </c>
      <c r="K28" s="86"/>
    </row>
    <row r="29" spans="1:12" s="90" customFormat="1" ht="18.75">
      <c r="B29" s="102"/>
      <c r="C29" s="100"/>
      <c r="D29" s="100"/>
      <c r="E29" s="100"/>
      <c r="F29" s="100"/>
      <c r="G29" s="102"/>
      <c r="H29" s="100"/>
      <c r="I29" s="100"/>
      <c r="J29" s="100"/>
    </row>
  </sheetData>
  <mergeCells count="9">
    <mergeCell ref="A1:K1"/>
    <mergeCell ref="A2:K2"/>
    <mergeCell ref="A3:K3"/>
    <mergeCell ref="A5:A7"/>
    <mergeCell ref="B5:F5"/>
    <mergeCell ref="G5:J5"/>
    <mergeCell ref="K5:K7"/>
    <mergeCell ref="B6:F6"/>
    <mergeCell ref="G6:J6"/>
  </mergeCells>
  <pageMargins left="0.39370078740157483" right="0.39370078740157483" top="0.59055118110236227" bottom="0.39370078740157483" header="0.31496062992125984" footer="0.31496062992125984"/>
  <pageSetup paperSize="9" scale="84" fitToHeight="0" orientation="landscape" r:id="rId1"/>
  <headerFooter>
    <oddHeader>&amp;C&amp;"TH SarabunIT๙,Bold"&amp;16 27</oddHead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theme="9" tint="0.39997558519241921"/>
    <pageSetUpPr fitToPage="1"/>
  </sheetPr>
  <dimension ref="A1:L23"/>
  <sheetViews>
    <sheetView view="pageLayout" zoomScaleNormal="100" workbookViewId="0">
      <selection activeCell="A2" sqref="A2:K2"/>
    </sheetView>
  </sheetViews>
  <sheetFormatPr defaultColWidth="9.140625" defaultRowHeight="21"/>
  <cols>
    <col min="1" max="1" width="14.42578125" style="1" customWidth="1"/>
    <col min="2" max="2" width="13.5703125" style="5" customWidth="1"/>
    <col min="3" max="6" width="13.42578125" style="85" customWidth="1"/>
    <col min="7" max="7" width="14.5703125" style="5" customWidth="1"/>
    <col min="8" max="8" width="14.28515625" style="85" customWidth="1"/>
    <col min="9" max="10" width="13.42578125" style="85" customWidth="1"/>
    <col min="11" max="11" width="14.85546875" style="1" customWidth="1"/>
    <col min="12" max="12" width="3.28515625" style="1" customWidth="1"/>
    <col min="13" max="16384" width="9.140625" style="1"/>
  </cols>
  <sheetData>
    <row r="1" spans="1:11" s="3" customFormat="1">
      <c r="A1" s="311" t="s">
        <v>748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</row>
    <row r="2" spans="1:11" s="3" customFormat="1">
      <c r="A2" s="311" t="s">
        <v>519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</row>
    <row r="3" spans="1:11" s="3" customFormat="1">
      <c r="A3" s="311" t="s">
        <v>851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</row>
    <row r="4" spans="1:11" ht="11.25" customHeight="1"/>
    <row r="5" spans="1:11" s="86" customFormat="1" ht="18.75">
      <c r="A5" s="373" t="s">
        <v>143</v>
      </c>
      <c r="B5" s="366" t="s">
        <v>136</v>
      </c>
      <c r="C5" s="366"/>
      <c r="D5" s="366"/>
      <c r="E5" s="366"/>
      <c r="F5" s="366"/>
      <c r="G5" s="367" t="s">
        <v>137</v>
      </c>
      <c r="H5" s="368"/>
      <c r="I5" s="368"/>
      <c r="J5" s="369"/>
      <c r="K5" s="370" t="s">
        <v>458</v>
      </c>
    </row>
    <row r="6" spans="1:11" s="86" customFormat="1" ht="18.75">
      <c r="A6" s="373"/>
      <c r="B6" s="366" t="s">
        <v>255</v>
      </c>
      <c r="C6" s="366"/>
      <c r="D6" s="366"/>
      <c r="E6" s="366"/>
      <c r="F6" s="366"/>
      <c r="G6" s="367" t="s">
        <v>255</v>
      </c>
      <c r="H6" s="368"/>
      <c r="I6" s="368"/>
      <c r="J6" s="369"/>
      <c r="K6" s="371"/>
    </row>
    <row r="7" spans="1:11" s="87" customFormat="1" ht="43.5" customHeight="1">
      <c r="A7" s="373"/>
      <c r="B7" s="103" t="s">
        <v>242</v>
      </c>
      <c r="C7" s="104" t="s">
        <v>282</v>
      </c>
      <c r="D7" s="104" t="s">
        <v>464</v>
      </c>
      <c r="E7" s="104" t="s">
        <v>466</v>
      </c>
      <c r="F7" s="104" t="s">
        <v>468</v>
      </c>
      <c r="G7" s="105" t="s">
        <v>242</v>
      </c>
      <c r="H7" s="106" t="s">
        <v>520</v>
      </c>
      <c r="I7" s="106" t="s">
        <v>464</v>
      </c>
      <c r="J7" s="106" t="s">
        <v>468</v>
      </c>
      <c r="K7" s="372"/>
    </row>
    <row r="8" spans="1:11" s="90" customFormat="1" ht="18.75">
      <c r="A8" s="88" t="s">
        <v>135</v>
      </c>
      <c r="B8" s="88">
        <v>4000046971</v>
      </c>
      <c r="C8" s="89">
        <v>119000</v>
      </c>
      <c r="D8" s="89"/>
      <c r="E8" s="89"/>
      <c r="F8" s="89"/>
      <c r="G8" s="88">
        <v>4700073680</v>
      </c>
      <c r="H8" s="89">
        <v>119000</v>
      </c>
      <c r="I8" s="89"/>
      <c r="J8" s="89"/>
      <c r="K8" s="107">
        <f>SUM(C8:F8)-SUM(H8:J8)</f>
        <v>0</v>
      </c>
    </row>
    <row r="9" spans="1:11" s="90" customFormat="1" ht="18.75">
      <c r="A9" s="91"/>
      <c r="B9" s="91"/>
      <c r="C9" s="92"/>
      <c r="D9" s="92"/>
      <c r="E9" s="92"/>
      <c r="F9" s="92"/>
      <c r="G9" s="91"/>
      <c r="H9" s="92"/>
      <c r="I9" s="92"/>
      <c r="J9" s="92"/>
      <c r="K9" s="108">
        <f t="shared" ref="K9:K18" si="0">SUM(C9:F9)-SUM(H9:J9)</f>
        <v>0</v>
      </c>
    </row>
    <row r="10" spans="1:11" s="90" customFormat="1" ht="19.5" thickBot="1">
      <c r="A10" s="177" t="s">
        <v>249</v>
      </c>
      <c r="B10" s="113" t="s">
        <v>272</v>
      </c>
      <c r="C10" s="114">
        <f>SUM(C8:C9)</f>
        <v>119000</v>
      </c>
      <c r="D10" s="114">
        <f>SUM(D8:D9)</f>
        <v>0</v>
      </c>
      <c r="E10" s="114">
        <f>SUM(E8:E9)</f>
        <v>0</v>
      </c>
      <c r="F10" s="114">
        <f>SUM(F8:F9)</f>
        <v>0</v>
      </c>
      <c r="G10" s="91"/>
      <c r="H10" s="92"/>
      <c r="I10" s="92"/>
      <c r="J10" s="92"/>
      <c r="K10" s="92"/>
    </row>
    <row r="11" spans="1:11" s="90" customFormat="1" ht="19.5" thickTop="1">
      <c r="A11" s="93"/>
      <c r="B11" s="91">
        <v>4000061369</v>
      </c>
      <c r="C11" s="92">
        <v>74250</v>
      </c>
      <c r="D11" s="92"/>
      <c r="E11" s="92"/>
      <c r="F11" s="92"/>
      <c r="G11" s="91">
        <v>4700092754</v>
      </c>
      <c r="H11" s="92">
        <v>74250</v>
      </c>
      <c r="I11" s="92"/>
      <c r="J11" s="92"/>
      <c r="K11" s="108">
        <f t="shared" si="0"/>
        <v>0</v>
      </c>
    </row>
    <row r="12" spans="1:11" s="90" customFormat="1" ht="18.75">
      <c r="A12" s="93"/>
      <c r="B12" s="91"/>
      <c r="C12" s="92"/>
      <c r="D12" s="92"/>
      <c r="E12" s="92"/>
      <c r="F12" s="92"/>
      <c r="G12" s="91"/>
      <c r="H12" s="92"/>
      <c r="I12" s="92"/>
      <c r="J12" s="92"/>
      <c r="K12" s="108">
        <f t="shared" si="0"/>
        <v>0</v>
      </c>
    </row>
    <row r="13" spans="1:11" s="90" customFormat="1" ht="18.75">
      <c r="A13" s="93"/>
      <c r="B13" s="91"/>
      <c r="C13" s="92"/>
      <c r="D13" s="92"/>
      <c r="E13" s="92"/>
      <c r="F13" s="92"/>
      <c r="G13" s="91"/>
      <c r="H13" s="92"/>
      <c r="I13" s="92"/>
      <c r="J13" s="92"/>
      <c r="K13" s="108">
        <f t="shared" si="0"/>
        <v>0</v>
      </c>
    </row>
    <row r="14" spans="1:11" s="90" customFormat="1" ht="18.75">
      <c r="A14" s="93"/>
      <c r="B14" s="91"/>
      <c r="C14" s="92"/>
      <c r="D14" s="92"/>
      <c r="E14" s="92"/>
      <c r="F14" s="92"/>
      <c r="G14" s="91"/>
      <c r="H14" s="92"/>
      <c r="I14" s="92"/>
      <c r="J14" s="92"/>
      <c r="K14" s="108">
        <f t="shared" si="0"/>
        <v>0</v>
      </c>
    </row>
    <row r="15" spans="1:11" s="90" customFormat="1" ht="18.75">
      <c r="A15" s="93"/>
      <c r="B15" s="91"/>
      <c r="C15" s="92"/>
      <c r="D15" s="92"/>
      <c r="E15" s="92"/>
      <c r="F15" s="92"/>
      <c r="G15" s="91"/>
      <c r="H15" s="92"/>
      <c r="I15" s="92"/>
      <c r="J15" s="92"/>
      <c r="K15" s="108"/>
    </row>
    <row r="16" spans="1:11" s="90" customFormat="1" ht="18.75">
      <c r="A16" s="93"/>
      <c r="B16" s="91"/>
      <c r="C16" s="92"/>
      <c r="D16" s="92"/>
      <c r="E16" s="92"/>
      <c r="F16" s="92"/>
      <c r="G16" s="91"/>
      <c r="H16" s="92"/>
      <c r="I16" s="92"/>
      <c r="J16" s="92"/>
      <c r="K16" s="108"/>
    </row>
    <row r="17" spans="1:12" s="90" customFormat="1" ht="18.75">
      <c r="A17" s="93"/>
      <c r="B17" s="91"/>
      <c r="C17" s="92"/>
      <c r="D17" s="92"/>
      <c r="E17" s="92"/>
      <c r="F17" s="92"/>
      <c r="G17" s="91"/>
      <c r="H17" s="92"/>
      <c r="I17" s="92"/>
      <c r="J17" s="92"/>
      <c r="K17" s="108">
        <f t="shared" si="0"/>
        <v>0</v>
      </c>
    </row>
    <row r="18" spans="1:12" s="90" customFormat="1" ht="18.75">
      <c r="A18" s="94"/>
      <c r="B18" s="95"/>
      <c r="C18" s="96"/>
      <c r="D18" s="96"/>
      <c r="E18" s="96"/>
      <c r="F18" s="96"/>
      <c r="G18" s="95"/>
      <c r="H18" s="96"/>
      <c r="I18" s="96"/>
      <c r="J18" s="96"/>
      <c r="K18" s="109">
        <f t="shared" si="0"/>
        <v>0</v>
      </c>
    </row>
    <row r="19" spans="1:12" s="86" customFormat="1" ht="19.5" thickBot="1">
      <c r="A19" s="97"/>
      <c r="B19" s="113" t="s">
        <v>207</v>
      </c>
      <c r="C19" s="114">
        <f>SUM(C11:C18)</f>
        <v>74250</v>
      </c>
      <c r="D19" s="114">
        <f>SUM(D11:D18)</f>
        <v>0</v>
      </c>
      <c r="E19" s="114">
        <f>SUM(E11:E18)</f>
        <v>0</v>
      </c>
      <c r="F19" s="114">
        <f>SUM(F11:F18)</f>
        <v>0</v>
      </c>
      <c r="G19" s="111"/>
      <c r="H19" s="112">
        <f>SUM(H8:H18)</f>
        <v>193250</v>
      </c>
      <c r="I19" s="112">
        <f t="shared" ref="I19:J19" si="1">SUM(I8:I18)</f>
        <v>0</v>
      </c>
      <c r="J19" s="112">
        <f t="shared" si="1"/>
        <v>0</v>
      </c>
      <c r="K19" s="110">
        <f>SUM(K8:K18)</f>
        <v>0</v>
      </c>
      <c r="L19" s="178" t="s">
        <v>542</v>
      </c>
    </row>
    <row r="20" spans="1:12" s="86" customFormat="1" ht="19.5" thickTop="1">
      <c r="B20" s="98"/>
      <c r="C20" s="99"/>
      <c r="D20" s="99"/>
      <c r="E20" s="99"/>
      <c r="F20" s="99"/>
      <c r="G20" s="98"/>
      <c r="H20" s="99"/>
      <c r="I20" s="99"/>
      <c r="J20" s="99"/>
      <c r="K20" s="99"/>
    </row>
    <row r="21" spans="1:12" s="90" customFormat="1" ht="18.75">
      <c r="B21" s="98"/>
      <c r="C21" s="100"/>
      <c r="D21" s="177" t="s">
        <v>251</v>
      </c>
      <c r="E21" s="165" t="s">
        <v>273</v>
      </c>
      <c r="F21" s="118">
        <f>SUM(C19:F19)</f>
        <v>74250</v>
      </c>
      <c r="G21" s="102"/>
      <c r="H21" s="177" t="s">
        <v>541</v>
      </c>
      <c r="I21" s="163" t="s">
        <v>274</v>
      </c>
      <c r="J21" s="115">
        <f>SUM(H19:J19)</f>
        <v>193250</v>
      </c>
      <c r="K21" s="86"/>
    </row>
    <row r="22" spans="1:12" s="90" customFormat="1" ht="19.5" thickBot="1">
      <c r="B22" s="102"/>
      <c r="C22" s="100"/>
      <c r="D22" s="100"/>
      <c r="E22" s="165" t="s">
        <v>275</v>
      </c>
      <c r="F22" s="119">
        <v>74250</v>
      </c>
      <c r="G22" s="102"/>
      <c r="H22" s="100"/>
      <c r="I22" s="163" t="s">
        <v>275</v>
      </c>
      <c r="J22" s="116">
        <v>193250</v>
      </c>
      <c r="K22" s="121">
        <f>SUM(C10:F10)+F22-J22</f>
        <v>0</v>
      </c>
    </row>
    <row r="23" spans="1:12" s="90" customFormat="1" ht="19.5" thickTop="1">
      <c r="B23" s="102"/>
      <c r="C23" s="100"/>
      <c r="D23" s="100"/>
      <c r="E23" s="165" t="s">
        <v>174</v>
      </c>
      <c r="F23" s="120">
        <f>F21-F22</f>
        <v>0</v>
      </c>
      <c r="G23" s="102"/>
      <c r="H23" s="100"/>
      <c r="I23" s="163" t="s">
        <v>174</v>
      </c>
      <c r="J23" s="117">
        <f>J21-J22</f>
        <v>0</v>
      </c>
      <c r="K23" s="86"/>
    </row>
  </sheetData>
  <mergeCells count="9">
    <mergeCell ref="A1:K1"/>
    <mergeCell ref="A2:K2"/>
    <mergeCell ref="A3:K3"/>
    <mergeCell ref="A5:A7"/>
    <mergeCell ref="B5:F5"/>
    <mergeCell ref="G5:J5"/>
    <mergeCell ref="K5:K7"/>
    <mergeCell ref="B6:F6"/>
    <mergeCell ref="G6:J6"/>
  </mergeCells>
  <pageMargins left="0.39370078740157483" right="0.39370078740157483" top="0.59055118110236227" bottom="0.39370078740157483" header="0.31496062992125984" footer="0.31496062992125984"/>
  <pageSetup paperSize="9" scale="89" fitToHeight="0" orientation="landscape" r:id="rId1"/>
  <headerFooter>
    <oddHeader>&amp;C&amp;"TH SarabunIT๙,Bold"&amp;16 28</oddHead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theme="9" tint="0.39997558519241921"/>
    <pageSetUpPr fitToPage="1"/>
  </sheetPr>
  <dimension ref="A1:H84"/>
  <sheetViews>
    <sheetView view="pageLayout" zoomScaleNormal="100" workbookViewId="0">
      <selection activeCell="E19" sqref="E19"/>
    </sheetView>
  </sheetViews>
  <sheetFormatPr defaultColWidth="9.140625" defaultRowHeight="21"/>
  <cols>
    <col min="1" max="1" width="20.140625" style="47" customWidth="1"/>
    <col min="2" max="2" width="19.28515625" style="47" customWidth="1"/>
    <col min="3" max="5" width="19.28515625" style="46" customWidth="1"/>
    <col min="6" max="6" width="12" style="47" customWidth="1"/>
    <col min="7" max="16384" width="9.140625" style="47"/>
  </cols>
  <sheetData>
    <row r="1" spans="1:8">
      <c r="A1" s="398" t="s">
        <v>350</v>
      </c>
      <c r="B1" s="398"/>
      <c r="C1" s="398"/>
      <c r="D1" s="398"/>
      <c r="E1" s="398"/>
    </row>
    <row r="2" spans="1:8" ht="13.5" customHeight="1">
      <c r="A2" s="45"/>
      <c r="B2" s="45"/>
    </row>
    <row r="3" spans="1:8" s="45" customFormat="1" ht="21" customHeight="1">
      <c r="A3" s="386" t="s">
        <v>143</v>
      </c>
      <c r="B3" s="387"/>
      <c r="C3" s="390" t="s">
        <v>255</v>
      </c>
      <c r="D3" s="391"/>
      <c r="E3" s="392"/>
    </row>
    <row r="4" spans="1:8" s="45" customFormat="1" ht="24.75" customHeight="1">
      <c r="A4" s="393"/>
      <c r="B4" s="394"/>
      <c r="C4" s="396" t="s">
        <v>351</v>
      </c>
      <c r="D4" s="396" t="s">
        <v>352</v>
      </c>
      <c r="E4" s="396" t="s">
        <v>318</v>
      </c>
    </row>
    <row r="5" spans="1:8" s="45" customFormat="1" ht="24.75" customHeight="1">
      <c r="A5" s="388"/>
      <c r="B5" s="389"/>
      <c r="C5" s="397"/>
      <c r="D5" s="397"/>
      <c r="E5" s="397"/>
    </row>
    <row r="6" spans="1:8">
      <c r="A6" s="59" t="s">
        <v>353</v>
      </c>
      <c r="B6" s="61"/>
      <c r="C6" s="216" t="s">
        <v>282</v>
      </c>
      <c r="D6" s="50" t="s">
        <v>283</v>
      </c>
      <c r="E6" s="50"/>
    </row>
    <row r="7" spans="1:8">
      <c r="A7" s="55"/>
      <c r="B7" s="56"/>
      <c r="C7" s="51"/>
      <c r="D7" s="51" t="s">
        <v>284</v>
      </c>
      <c r="E7" s="51"/>
    </row>
    <row r="8" spans="1:8">
      <c r="A8" s="60" t="s">
        <v>354</v>
      </c>
      <c r="B8" s="62"/>
      <c r="C8" s="216" t="s">
        <v>282</v>
      </c>
      <c r="D8" s="50"/>
      <c r="E8" s="50" t="s">
        <v>261</v>
      </c>
    </row>
    <row r="9" spans="1:8">
      <c r="A9" s="57"/>
      <c r="B9" s="58"/>
      <c r="C9" s="51"/>
      <c r="D9" s="51"/>
      <c r="E9" s="51"/>
    </row>
    <row r="10" spans="1:8">
      <c r="A10" s="60" t="s">
        <v>355</v>
      </c>
      <c r="B10" s="62"/>
      <c r="C10" s="50"/>
      <c r="D10" s="50" t="s">
        <v>283</v>
      </c>
      <c r="E10" s="50" t="s">
        <v>261</v>
      </c>
    </row>
    <row r="11" spans="1:8">
      <c r="A11" s="57"/>
      <c r="B11" s="58"/>
      <c r="C11" s="51"/>
      <c r="D11" s="51" t="s">
        <v>284</v>
      </c>
      <c r="E11" s="51"/>
    </row>
    <row r="13" spans="1:8">
      <c r="A13" s="46" t="s">
        <v>282</v>
      </c>
      <c r="B13" s="47" t="s">
        <v>356</v>
      </c>
      <c r="D13" s="47"/>
      <c r="E13" s="47"/>
    </row>
    <row r="14" spans="1:8">
      <c r="A14" s="46"/>
      <c r="B14" s="47" t="s">
        <v>357</v>
      </c>
      <c r="D14" s="47"/>
      <c r="E14" s="47"/>
    </row>
    <row r="15" spans="1:8">
      <c r="A15" s="46" t="s">
        <v>283</v>
      </c>
      <c r="B15" s="47" t="s">
        <v>404</v>
      </c>
      <c r="D15" s="47"/>
      <c r="E15" s="47"/>
      <c r="G15" s="53"/>
      <c r="H15" s="53"/>
    </row>
    <row r="16" spans="1:8">
      <c r="A16" s="46"/>
      <c r="B16" s="47" t="s">
        <v>657</v>
      </c>
      <c r="D16" s="47"/>
      <c r="E16" s="47"/>
      <c r="G16" s="53"/>
      <c r="H16" s="53"/>
    </row>
    <row r="17" spans="1:8">
      <c r="A17" s="46" t="s">
        <v>261</v>
      </c>
      <c r="B17" s="47" t="s">
        <v>403</v>
      </c>
      <c r="D17" s="47"/>
      <c r="E17" s="47"/>
      <c r="G17" s="53"/>
      <c r="H17" s="53"/>
    </row>
    <row r="18" spans="1:8">
      <c r="A18" s="46"/>
      <c r="D18" s="47"/>
      <c r="E18" s="47"/>
      <c r="G18" s="53"/>
      <c r="H18" s="53"/>
    </row>
    <row r="19" spans="1:8">
      <c r="A19" s="46"/>
      <c r="B19" s="46"/>
      <c r="C19" s="47"/>
      <c r="D19" s="47"/>
      <c r="E19" s="47"/>
      <c r="G19" s="53"/>
      <c r="H19" s="53"/>
    </row>
    <row r="20" spans="1:8">
      <c r="A20" s="46"/>
      <c r="B20" s="46"/>
      <c r="C20" s="47"/>
      <c r="D20" s="47"/>
      <c r="E20" s="47"/>
      <c r="G20" s="53"/>
      <c r="H20" s="53"/>
    </row>
    <row r="21" spans="1:8">
      <c r="A21" s="46"/>
      <c r="B21" s="46"/>
      <c r="C21" s="47"/>
      <c r="D21" s="47"/>
      <c r="E21" s="47"/>
      <c r="G21" s="53"/>
      <c r="H21" s="53"/>
    </row>
    <row r="22" spans="1:8">
      <c r="A22" s="46"/>
      <c r="B22" s="46"/>
      <c r="C22" s="47"/>
      <c r="D22" s="47"/>
      <c r="E22" s="47"/>
      <c r="G22" s="53"/>
      <c r="H22" s="53"/>
    </row>
    <row r="23" spans="1:8">
      <c r="A23" s="46"/>
      <c r="B23" s="46"/>
      <c r="C23" s="47"/>
      <c r="D23" s="47"/>
      <c r="E23" s="47"/>
      <c r="G23" s="53"/>
      <c r="H23" s="53"/>
    </row>
    <row r="24" spans="1:8">
      <c r="A24" s="46"/>
      <c r="B24" s="46"/>
      <c r="C24" s="47"/>
      <c r="D24" s="47"/>
      <c r="E24" s="47"/>
      <c r="G24" s="53"/>
      <c r="H24" s="53"/>
    </row>
    <row r="25" spans="1:8">
      <c r="A25" s="46"/>
      <c r="B25" s="46"/>
      <c r="C25" s="47"/>
      <c r="D25" s="47"/>
      <c r="E25" s="47"/>
      <c r="G25" s="53"/>
      <c r="H25" s="53"/>
    </row>
    <row r="26" spans="1:8">
      <c r="A26" s="46"/>
      <c r="B26" s="46"/>
      <c r="C26" s="47"/>
      <c r="D26" s="47"/>
      <c r="E26" s="47"/>
      <c r="G26" s="53"/>
      <c r="H26" s="53"/>
    </row>
    <row r="27" spans="1:8">
      <c r="A27" s="46"/>
      <c r="B27" s="46"/>
      <c r="C27" s="47"/>
      <c r="D27" s="47"/>
      <c r="E27" s="47"/>
      <c r="G27" s="53"/>
      <c r="H27" s="53"/>
    </row>
    <row r="28" spans="1:8">
      <c r="A28" s="46"/>
      <c r="B28" s="46"/>
      <c r="C28" s="47"/>
      <c r="D28" s="47"/>
      <c r="E28" s="47"/>
      <c r="G28" s="53"/>
      <c r="H28" s="53"/>
    </row>
    <row r="29" spans="1:8">
      <c r="A29" s="46"/>
      <c r="B29" s="46"/>
      <c r="C29" s="47"/>
      <c r="D29" s="47"/>
      <c r="E29" s="47"/>
      <c r="G29" s="53"/>
      <c r="H29" s="53"/>
    </row>
    <row r="30" spans="1:8">
      <c r="A30" s="46"/>
      <c r="B30" s="46"/>
      <c r="C30" s="47"/>
      <c r="D30" s="47"/>
      <c r="E30" s="47"/>
      <c r="G30" s="53"/>
      <c r="H30" s="53"/>
    </row>
    <row r="31" spans="1:8">
      <c r="A31" s="46"/>
      <c r="B31" s="46"/>
      <c r="C31" s="47"/>
      <c r="D31" s="47"/>
      <c r="E31" s="47"/>
      <c r="G31" s="53"/>
      <c r="H31" s="53"/>
    </row>
    <row r="32" spans="1:8">
      <c r="A32" s="46"/>
      <c r="B32" s="46"/>
      <c r="C32" s="47"/>
      <c r="D32" s="47"/>
      <c r="E32" s="47"/>
      <c r="G32" s="53"/>
      <c r="H32" s="53"/>
    </row>
    <row r="33" spans="1:8">
      <c r="A33" s="46"/>
      <c r="B33" s="46"/>
      <c r="C33" s="47"/>
      <c r="D33" s="47"/>
      <c r="E33" s="47"/>
      <c r="G33" s="53"/>
      <c r="H33" s="53"/>
    </row>
    <row r="34" spans="1:8">
      <c r="A34" s="46"/>
      <c r="B34" s="46"/>
      <c r="C34" s="47"/>
      <c r="D34" s="47"/>
      <c r="E34" s="47"/>
      <c r="G34" s="53"/>
      <c r="H34" s="53"/>
    </row>
    <row r="35" spans="1:8">
      <c r="A35" s="46"/>
      <c r="B35" s="46"/>
      <c r="C35" s="47"/>
      <c r="D35" s="47"/>
      <c r="E35" s="47"/>
      <c r="G35" s="53"/>
      <c r="H35" s="53"/>
    </row>
    <row r="36" spans="1:8">
      <c r="A36" s="46"/>
      <c r="B36" s="46"/>
      <c r="C36" s="47"/>
      <c r="D36" s="47"/>
      <c r="E36" s="47"/>
      <c r="G36" s="53"/>
      <c r="H36" s="53"/>
    </row>
    <row r="37" spans="1:8">
      <c r="A37" s="46"/>
      <c r="B37" s="46"/>
      <c r="C37" s="47"/>
      <c r="D37" s="47"/>
      <c r="E37" s="47"/>
      <c r="G37" s="53"/>
      <c r="H37" s="53"/>
    </row>
    <row r="38" spans="1:8">
      <c r="A38" s="46"/>
      <c r="B38" s="46"/>
      <c r="C38" s="47"/>
      <c r="D38" s="47"/>
      <c r="E38" s="47"/>
      <c r="G38" s="53"/>
      <c r="H38" s="53"/>
    </row>
    <row r="39" spans="1:8">
      <c r="A39" s="46"/>
      <c r="B39" s="46"/>
      <c r="C39" s="47"/>
      <c r="D39" s="47"/>
      <c r="E39" s="47"/>
      <c r="G39" s="53"/>
      <c r="H39" s="53"/>
    </row>
    <row r="40" spans="1:8">
      <c r="A40" s="46"/>
      <c r="B40" s="46"/>
      <c r="C40" s="47"/>
      <c r="D40" s="47"/>
      <c r="E40" s="47"/>
      <c r="G40" s="53"/>
      <c r="H40" s="53"/>
    </row>
    <row r="41" spans="1:8">
      <c r="A41" s="46"/>
      <c r="B41" s="46"/>
      <c r="C41" s="47"/>
      <c r="D41" s="47"/>
      <c r="E41" s="47"/>
      <c r="G41" s="53"/>
      <c r="H41" s="53"/>
    </row>
    <row r="42" spans="1:8">
      <c r="A42" s="46"/>
      <c r="B42" s="46"/>
      <c r="C42" s="47"/>
      <c r="D42" s="47"/>
      <c r="E42" s="47"/>
      <c r="G42" s="53"/>
      <c r="H42" s="53"/>
    </row>
    <row r="43" spans="1:8">
      <c r="A43" s="46"/>
      <c r="B43" s="46"/>
      <c r="C43" s="47"/>
      <c r="D43" s="47"/>
      <c r="E43" s="47"/>
      <c r="G43" s="53"/>
      <c r="H43" s="53"/>
    </row>
    <row r="44" spans="1:8">
      <c r="A44" s="46"/>
      <c r="B44" s="46"/>
      <c r="C44" s="47"/>
      <c r="D44" s="47"/>
      <c r="E44" s="47"/>
      <c r="G44" s="53"/>
      <c r="H44" s="53"/>
    </row>
    <row r="45" spans="1:8">
      <c r="A45" s="46"/>
      <c r="B45" s="46"/>
      <c r="C45" s="47"/>
      <c r="D45" s="47"/>
      <c r="E45" s="47"/>
      <c r="G45" s="53"/>
      <c r="H45" s="53"/>
    </row>
    <row r="46" spans="1:8">
      <c r="A46" s="46"/>
      <c r="B46" s="46"/>
      <c r="C46" s="47"/>
      <c r="D46" s="47"/>
      <c r="E46" s="47"/>
      <c r="G46" s="53"/>
      <c r="H46" s="53"/>
    </row>
    <row r="47" spans="1:8">
      <c r="A47" s="46"/>
      <c r="B47" s="46"/>
      <c r="C47" s="47"/>
      <c r="D47" s="47"/>
      <c r="E47" s="47"/>
      <c r="G47" s="53"/>
      <c r="H47" s="53"/>
    </row>
    <row r="48" spans="1:8">
      <c r="A48" s="46"/>
      <c r="B48" s="46"/>
      <c r="C48" s="47"/>
      <c r="D48" s="47"/>
      <c r="E48" s="47"/>
      <c r="G48" s="53"/>
      <c r="H48" s="53"/>
    </row>
    <row r="49" spans="1:8">
      <c r="A49" s="46"/>
      <c r="B49" s="46"/>
      <c r="C49" s="47"/>
      <c r="D49" s="47"/>
      <c r="E49" s="47"/>
      <c r="G49" s="53"/>
      <c r="H49" s="53"/>
    </row>
    <row r="50" spans="1:8">
      <c r="A50" s="46"/>
      <c r="B50" s="46"/>
      <c r="C50" s="47"/>
      <c r="D50" s="47"/>
      <c r="E50" s="47"/>
      <c r="G50" s="53"/>
      <c r="H50" s="53"/>
    </row>
    <row r="51" spans="1:8">
      <c r="A51" s="46"/>
      <c r="B51" s="46"/>
      <c r="C51" s="47"/>
      <c r="D51" s="47"/>
      <c r="E51" s="47"/>
      <c r="G51" s="53"/>
      <c r="H51" s="53"/>
    </row>
    <row r="52" spans="1:8">
      <c r="A52" s="46"/>
      <c r="B52" s="46"/>
      <c r="C52" s="47"/>
      <c r="D52" s="47"/>
      <c r="E52" s="47"/>
      <c r="G52" s="53"/>
      <c r="H52" s="53"/>
    </row>
    <row r="53" spans="1:8">
      <c r="A53" s="46"/>
      <c r="B53" s="46"/>
      <c r="C53" s="47"/>
      <c r="D53" s="47"/>
      <c r="E53" s="47"/>
      <c r="G53" s="53"/>
      <c r="H53" s="53"/>
    </row>
    <row r="54" spans="1:8">
      <c r="A54" s="46"/>
      <c r="B54" s="46"/>
      <c r="C54" s="47"/>
      <c r="D54" s="47"/>
      <c r="E54" s="47"/>
      <c r="G54" s="53"/>
      <c r="H54" s="53"/>
    </row>
    <row r="55" spans="1:8">
      <c r="A55" s="46"/>
      <c r="B55" s="46"/>
      <c r="C55" s="47"/>
      <c r="D55" s="47"/>
      <c r="E55" s="47"/>
      <c r="G55" s="53"/>
      <c r="H55" s="53"/>
    </row>
    <row r="56" spans="1:8">
      <c r="A56" s="46"/>
      <c r="B56" s="46"/>
      <c r="C56" s="47"/>
      <c r="D56" s="47"/>
      <c r="E56" s="47"/>
      <c r="G56" s="53"/>
      <c r="H56" s="53"/>
    </row>
    <row r="57" spans="1:8">
      <c r="A57" s="46"/>
      <c r="B57" s="46"/>
      <c r="C57" s="47"/>
      <c r="D57" s="47"/>
      <c r="E57" s="47"/>
      <c r="G57" s="53"/>
      <c r="H57" s="53"/>
    </row>
    <row r="58" spans="1:8">
      <c r="A58" s="46"/>
      <c r="B58" s="46"/>
      <c r="C58" s="47"/>
      <c r="D58" s="47"/>
      <c r="E58" s="47"/>
      <c r="G58" s="53"/>
      <c r="H58" s="53"/>
    </row>
    <row r="59" spans="1:8">
      <c r="C59" s="47"/>
      <c r="D59" s="47"/>
      <c r="E59" s="47"/>
      <c r="G59" s="53"/>
      <c r="H59" s="53"/>
    </row>
    <row r="60" spans="1:8">
      <c r="A60" s="54"/>
      <c r="B60" s="54"/>
      <c r="C60" s="47"/>
      <c r="D60" s="47"/>
      <c r="E60" s="47"/>
      <c r="G60" s="53"/>
      <c r="H60" s="53"/>
    </row>
    <row r="61" spans="1:8">
      <c r="A61" s="54"/>
      <c r="B61" s="54"/>
      <c r="C61" s="47"/>
      <c r="D61" s="47"/>
      <c r="E61" s="47"/>
      <c r="G61" s="53"/>
      <c r="H61" s="53"/>
    </row>
    <row r="62" spans="1:8">
      <c r="A62" s="54"/>
      <c r="B62" s="54"/>
      <c r="C62" s="47"/>
      <c r="D62" s="47"/>
      <c r="E62" s="47"/>
      <c r="G62" s="53"/>
      <c r="H62" s="53"/>
    </row>
    <row r="63" spans="1:8">
      <c r="A63" s="54"/>
      <c r="B63" s="54"/>
      <c r="C63" s="47"/>
      <c r="D63" s="47"/>
      <c r="E63" s="47"/>
      <c r="G63" s="53"/>
      <c r="H63" s="53"/>
    </row>
    <row r="64" spans="1:8">
      <c r="A64" s="54"/>
      <c r="B64" s="54"/>
      <c r="C64" s="47"/>
      <c r="D64" s="47"/>
      <c r="E64" s="47"/>
      <c r="G64" s="53"/>
      <c r="H64" s="53"/>
    </row>
    <row r="65" spans="1:8">
      <c r="A65" s="54"/>
      <c r="B65" s="54"/>
      <c r="C65" s="47"/>
      <c r="D65" s="47"/>
      <c r="E65" s="47"/>
      <c r="G65" s="53"/>
      <c r="H65" s="53"/>
    </row>
    <row r="66" spans="1:8">
      <c r="A66" s="54"/>
      <c r="B66" s="54"/>
      <c r="C66" s="47"/>
      <c r="D66" s="47"/>
      <c r="E66" s="47"/>
      <c r="G66" s="53"/>
      <c r="H66" s="53"/>
    </row>
    <row r="67" spans="1:8">
      <c r="A67" s="54"/>
      <c r="B67" s="54"/>
      <c r="C67" s="47"/>
      <c r="D67" s="47"/>
      <c r="E67" s="47"/>
      <c r="G67" s="53"/>
      <c r="H67" s="53"/>
    </row>
    <row r="68" spans="1:8">
      <c r="A68" s="54"/>
      <c r="B68" s="54"/>
      <c r="C68" s="47"/>
      <c r="D68" s="47"/>
      <c r="E68" s="47"/>
      <c r="G68" s="53"/>
      <c r="H68" s="53"/>
    </row>
    <row r="69" spans="1:8">
      <c r="A69" s="54"/>
      <c r="B69" s="54"/>
      <c r="C69" s="47"/>
      <c r="D69" s="47"/>
      <c r="E69" s="47"/>
      <c r="G69" s="53"/>
      <c r="H69" s="53"/>
    </row>
    <row r="70" spans="1:8">
      <c r="A70" s="54"/>
      <c r="B70" s="54"/>
      <c r="C70" s="47"/>
      <c r="D70" s="47"/>
      <c r="E70" s="47"/>
      <c r="G70" s="53"/>
      <c r="H70" s="53"/>
    </row>
    <row r="71" spans="1:8">
      <c r="A71" s="54"/>
      <c r="B71" s="54"/>
      <c r="C71" s="47"/>
      <c r="D71" s="47"/>
      <c r="E71" s="47"/>
      <c r="G71" s="53"/>
      <c r="H71" s="53"/>
    </row>
    <row r="72" spans="1:8">
      <c r="A72" s="54"/>
      <c r="B72" s="54"/>
      <c r="C72" s="47"/>
      <c r="D72" s="47"/>
      <c r="E72" s="47"/>
      <c r="G72" s="53"/>
      <c r="H72" s="53"/>
    </row>
    <row r="73" spans="1:8">
      <c r="A73" s="54"/>
      <c r="B73" s="54"/>
      <c r="C73" s="47"/>
      <c r="D73" s="47"/>
      <c r="E73" s="47"/>
      <c r="G73" s="53"/>
      <c r="H73" s="53"/>
    </row>
    <row r="74" spans="1:8">
      <c r="A74" s="54"/>
      <c r="B74" s="54"/>
      <c r="C74" s="47"/>
      <c r="D74" s="47"/>
      <c r="E74" s="47"/>
      <c r="G74" s="53"/>
      <c r="H74" s="53"/>
    </row>
    <row r="75" spans="1:8">
      <c r="A75" s="54"/>
      <c r="B75" s="54"/>
      <c r="C75" s="47"/>
      <c r="D75" s="47"/>
      <c r="E75" s="47"/>
    </row>
    <row r="76" spans="1:8">
      <c r="A76" s="54"/>
      <c r="B76" s="54"/>
      <c r="C76" s="47"/>
      <c r="D76" s="47"/>
      <c r="E76" s="47"/>
    </row>
    <row r="77" spans="1:8">
      <c r="A77" s="54"/>
      <c r="B77" s="54"/>
      <c r="C77" s="47"/>
      <c r="D77" s="47"/>
      <c r="E77" s="47"/>
    </row>
    <row r="78" spans="1:8">
      <c r="A78" s="54"/>
      <c r="B78" s="54"/>
      <c r="C78" s="47"/>
      <c r="D78" s="47"/>
      <c r="E78" s="47"/>
    </row>
    <row r="79" spans="1:8">
      <c r="A79" s="54"/>
      <c r="B79" s="54"/>
      <c r="C79" s="47"/>
      <c r="D79" s="47"/>
      <c r="E79" s="47"/>
    </row>
    <row r="80" spans="1:8">
      <c r="A80" s="54"/>
      <c r="B80" s="54"/>
      <c r="C80" s="47"/>
      <c r="D80" s="47"/>
      <c r="E80" s="47"/>
    </row>
    <row r="81" spans="1:2">
      <c r="A81" s="54"/>
      <c r="B81" s="54"/>
    </row>
    <row r="82" spans="1:2">
      <c r="A82" s="54"/>
      <c r="B82" s="54"/>
    </row>
    <row r="83" spans="1:2">
      <c r="A83" s="54"/>
      <c r="B83" s="54"/>
    </row>
    <row r="84" spans="1:2">
      <c r="A84" s="54"/>
      <c r="B84" s="54"/>
    </row>
  </sheetData>
  <mergeCells count="6">
    <mergeCell ref="A1:E1"/>
    <mergeCell ref="A3:B5"/>
    <mergeCell ref="C3:E3"/>
    <mergeCell ref="C4:C5"/>
    <mergeCell ref="D4:D5"/>
    <mergeCell ref="E4:E5"/>
  </mergeCells>
  <pageMargins left="0.70866141732283472" right="0.51181102362204722" top="0.62992125984251968" bottom="0.39370078740157483" header="0.31496062992125984" footer="0.31496062992125984"/>
  <pageSetup paperSize="9" scale="92" fitToHeight="0" orientation="portrait" r:id="rId1"/>
  <headerFooter>
    <oddHeader>&amp;C&amp;"TH SarabunIT๙,Bold"&amp;16 29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theme="9" tint="0.39997558519241921"/>
    <pageSetUpPr fitToPage="1"/>
  </sheetPr>
  <dimension ref="A1:R66"/>
  <sheetViews>
    <sheetView view="pageLayout" topLeftCell="A22" zoomScale="90" zoomScaleNormal="100" zoomScalePageLayoutView="90" workbookViewId="0">
      <selection activeCell="I37" sqref="I37"/>
    </sheetView>
  </sheetViews>
  <sheetFormatPr defaultColWidth="9.140625" defaultRowHeight="21"/>
  <cols>
    <col min="1" max="1" width="12.5703125" style="1" customWidth="1"/>
    <col min="2" max="2" width="11.42578125" style="5" customWidth="1"/>
    <col min="3" max="3" width="16.42578125" style="85" bestFit="1" customWidth="1"/>
    <col min="4" max="4" width="12.42578125" style="85" customWidth="1"/>
    <col min="5" max="5" width="15.140625" style="85" customWidth="1"/>
    <col min="6" max="6" width="11.42578125" style="5" customWidth="1"/>
    <col min="7" max="7" width="13.7109375" style="85" customWidth="1"/>
    <col min="8" max="8" width="11.140625" style="85" customWidth="1"/>
    <col min="9" max="10" width="7" style="85" customWidth="1"/>
    <col min="11" max="11" width="12.140625" style="85" customWidth="1"/>
    <col min="12" max="12" width="16.42578125" style="85" bestFit="1" customWidth="1"/>
    <col min="13" max="14" width="8.7109375" style="85" customWidth="1"/>
    <col min="15" max="15" width="12.140625" style="85" customWidth="1"/>
    <col min="16" max="16" width="15.140625" style="85" customWidth="1"/>
    <col min="17" max="17" width="11.42578125" style="1" customWidth="1"/>
    <col min="18" max="18" width="3.42578125" style="1" customWidth="1"/>
    <col min="19" max="16384" width="9.140625" style="1"/>
  </cols>
  <sheetData>
    <row r="1" spans="1:17" s="3" customFormat="1">
      <c r="A1" s="311" t="s">
        <v>749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</row>
    <row r="2" spans="1:17" s="3" customFormat="1">
      <c r="A2" s="311" t="s">
        <v>533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1"/>
    </row>
    <row r="3" spans="1:17" s="3" customFormat="1">
      <c r="A3" s="311" t="s">
        <v>851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</row>
    <row r="4" spans="1:17" ht="11.25" customHeight="1"/>
    <row r="5" spans="1:17" s="86" customFormat="1" ht="18.75">
      <c r="A5" s="373" t="s">
        <v>143</v>
      </c>
      <c r="B5" s="366" t="s">
        <v>136</v>
      </c>
      <c r="C5" s="366"/>
      <c r="D5" s="366"/>
      <c r="E5" s="366"/>
      <c r="F5" s="367" t="s">
        <v>137</v>
      </c>
      <c r="G5" s="368"/>
      <c r="H5" s="368"/>
      <c r="I5" s="368"/>
      <c r="J5" s="368"/>
      <c r="K5" s="368"/>
      <c r="L5" s="368"/>
      <c r="M5" s="368"/>
      <c r="N5" s="368"/>
      <c r="O5" s="368"/>
      <c r="P5" s="369"/>
      <c r="Q5" s="370" t="s">
        <v>458</v>
      </c>
    </row>
    <row r="6" spans="1:17" s="86" customFormat="1" ht="18.75">
      <c r="A6" s="373"/>
      <c r="B6" s="366" t="s">
        <v>255</v>
      </c>
      <c r="C6" s="366"/>
      <c r="D6" s="366"/>
      <c r="E6" s="366"/>
      <c r="F6" s="367" t="s">
        <v>255</v>
      </c>
      <c r="G6" s="368"/>
      <c r="H6" s="368"/>
      <c r="I6" s="368"/>
      <c r="J6" s="368"/>
      <c r="K6" s="368"/>
      <c r="L6" s="368"/>
      <c r="M6" s="368"/>
      <c r="N6" s="368"/>
      <c r="O6" s="368"/>
      <c r="P6" s="369"/>
      <c r="Q6" s="371"/>
    </row>
    <row r="7" spans="1:17" s="87" customFormat="1" ht="43.5" customHeight="1">
      <c r="A7" s="373"/>
      <c r="B7" s="103" t="s">
        <v>242</v>
      </c>
      <c r="C7" s="104" t="s">
        <v>520</v>
      </c>
      <c r="D7" s="104" t="s">
        <v>516</v>
      </c>
      <c r="E7" s="104" t="s">
        <v>468</v>
      </c>
      <c r="F7" s="105" t="s">
        <v>242</v>
      </c>
      <c r="G7" s="106" t="s">
        <v>534</v>
      </c>
      <c r="H7" s="233" t="s">
        <v>511</v>
      </c>
      <c r="I7" s="106" t="s">
        <v>535</v>
      </c>
      <c r="J7" s="106" t="s">
        <v>536</v>
      </c>
      <c r="K7" s="106" t="s">
        <v>537</v>
      </c>
      <c r="L7" s="106" t="s">
        <v>538</v>
      </c>
      <c r="M7" s="106" t="s">
        <v>539</v>
      </c>
      <c r="N7" s="106" t="s">
        <v>540</v>
      </c>
      <c r="O7" s="106" t="s">
        <v>466</v>
      </c>
      <c r="P7" s="106" t="s">
        <v>468</v>
      </c>
      <c r="Q7" s="372"/>
    </row>
    <row r="8" spans="1:17" s="90" customFormat="1" ht="18.75">
      <c r="A8" s="88" t="s">
        <v>135</v>
      </c>
      <c r="B8" s="88">
        <v>4700009651</v>
      </c>
      <c r="C8" s="89">
        <v>4500</v>
      </c>
      <c r="D8" s="89"/>
      <c r="E8" s="89"/>
      <c r="F8" s="88">
        <v>3600069447</v>
      </c>
      <c r="G8" s="89"/>
      <c r="H8" s="89"/>
      <c r="I8" s="89"/>
      <c r="J8" s="89"/>
      <c r="K8" s="89"/>
      <c r="L8" s="89">
        <v>4500</v>
      </c>
      <c r="M8" s="89"/>
      <c r="N8" s="89"/>
      <c r="O8" s="89"/>
      <c r="P8" s="89"/>
      <c r="Q8" s="108">
        <f>SUM(C8:E8)-SUM(G8:P8)</f>
        <v>0</v>
      </c>
    </row>
    <row r="9" spans="1:17" s="90" customFormat="1" ht="18.75">
      <c r="A9" s="91" t="s">
        <v>135</v>
      </c>
      <c r="B9" s="91">
        <v>4700009652</v>
      </c>
      <c r="C9" s="92">
        <v>24240</v>
      </c>
      <c r="D9" s="92"/>
      <c r="E9" s="92"/>
      <c r="F9" s="91">
        <v>3600072699</v>
      </c>
      <c r="G9" s="92"/>
      <c r="H9" s="92"/>
      <c r="I9" s="92"/>
      <c r="J9" s="92"/>
      <c r="K9" s="92"/>
      <c r="L9" s="92">
        <v>24240</v>
      </c>
      <c r="M9" s="92"/>
      <c r="N9" s="92"/>
      <c r="O9" s="92"/>
      <c r="P9" s="92"/>
      <c r="Q9" s="108">
        <f>SUM(C9:E9)-SUM(G9:P9)</f>
        <v>0</v>
      </c>
    </row>
    <row r="10" spans="1:17" s="90" customFormat="1" ht="18.75">
      <c r="A10" s="91" t="s">
        <v>135</v>
      </c>
      <c r="B10" s="91">
        <v>4700009655</v>
      </c>
      <c r="C10" s="92">
        <v>4560</v>
      </c>
      <c r="D10" s="92"/>
      <c r="E10" s="92"/>
      <c r="F10" s="91">
        <v>3600072700</v>
      </c>
      <c r="G10" s="92"/>
      <c r="H10" s="92"/>
      <c r="I10" s="92"/>
      <c r="J10" s="92"/>
      <c r="K10" s="92"/>
      <c r="L10" s="92">
        <v>4560</v>
      </c>
      <c r="M10" s="92"/>
      <c r="N10" s="92"/>
      <c r="O10" s="92"/>
      <c r="P10" s="92"/>
      <c r="Q10" s="108">
        <f t="shared" ref="Q10:Q12" si="0">SUM(C10:E10)-SUM(G10:P10)</f>
        <v>0</v>
      </c>
    </row>
    <row r="11" spans="1:17" s="90" customFormat="1" ht="18.75">
      <c r="A11" s="91" t="s">
        <v>135</v>
      </c>
      <c r="B11" s="91">
        <v>4700080838</v>
      </c>
      <c r="C11" s="92">
        <v>8568.7999999999993</v>
      </c>
      <c r="D11" s="92"/>
      <c r="E11" s="92"/>
      <c r="F11" s="91">
        <v>3600074467</v>
      </c>
      <c r="G11" s="92"/>
      <c r="H11" s="92"/>
      <c r="I11" s="92"/>
      <c r="J11" s="92"/>
      <c r="K11" s="92"/>
      <c r="L11" s="92">
        <v>8568.7999999999993</v>
      </c>
      <c r="M11" s="92"/>
      <c r="N11" s="92"/>
      <c r="O11" s="92"/>
      <c r="P11" s="92"/>
      <c r="Q11" s="108">
        <f t="shared" si="0"/>
        <v>0</v>
      </c>
    </row>
    <row r="12" spans="1:17" s="90" customFormat="1" ht="18.75">
      <c r="A12" s="91" t="s">
        <v>135</v>
      </c>
      <c r="B12" s="91">
        <v>4700017358</v>
      </c>
      <c r="C12" s="92">
        <v>17236</v>
      </c>
      <c r="D12" s="92"/>
      <c r="E12" s="92"/>
      <c r="F12" s="91">
        <v>3600074468</v>
      </c>
      <c r="G12" s="92"/>
      <c r="H12" s="92"/>
      <c r="I12" s="92"/>
      <c r="J12" s="92"/>
      <c r="K12" s="92"/>
      <c r="L12" s="92">
        <v>17236</v>
      </c>
      <c r="M12" s="92"/>
      <c r="N12" s="92"/>
      <c r="O12" s="92"/>
      <c r="P12" s="92"/>
      <c r="Q12" s="108">
        <f t="shared" si="0"/>
        <v>0</v>
      </c>
    </row>
    <row r="13" spans="1:17" s="90" customFormat="1" ht="18.75">
      <c r="A13" s="91" t="s">
        <v>135</v>
      </c>
      <c r="B13" s="91">
        <v>4700017359</v>
      </c>
      <c r="C13" s="92">
        <v>650</v>
      </c>
      <c r="D13" s="92"/>
      <c r="E13" s="92"/>
      <c r="F13" s="91">
        <v>3600075858</v>
      </c>
      <c r="G13" s="92"/>
      <c r="H13" s="92"/>
      <c r="I13" s="92"/>
      <c r="J13" s="92"/>
      <c r="K13" s="92"/>
      <c r="L13" s="92">
        <v>650</v>
      </c>
      <c r="M13" s="92"/>
      <c r="N13" s="92"/>
      <c r="O13" s="92"/>
      <c r="P13" s="92"/>
      <c r="Q13" s="108">
        <f t="shared" ref="Q13:Q58" si="1">SUM(C13:E13)-SUM(G13:P13)</f>
        <v>0</v>
      </c>
    </row>
    <row r="14" spans="1:17" s="90" customFormat="1" ht="18.75">
      <c r="A14" s="91" t="s">
        <v>135</v>
      </c>
      <c r="B14" s="91">
        <v>4700017360</v>
      </c>
      <c r="C14" s="92">
        <v>2650</v>
      </c>
      <c r="D14" s="92"/>
      <c r="E14" s="92"/>
      <c r="F14" s="91">
        <v>3600075938</v>
      </c>
      <c r="G14" s="92"/>
      <c r="H14" s="92"/>
      <c r="I14" s="92"/>
      <c r="J14" s="92"/>
      <c r="K14" s="92"/>
      <c r="L14" s="92">
        <v>2650</v>
      </c>
      <c r="M14" s="92"/>
      <c r="N14" s="92"/>
      <c r="O14" s="92"/>
      <c r="P14" s="92"/>
      <c r="Q14" s="108">
        <f t="shared" si="1"/>
        <v>0</v>
      </c>
    </row>
    <row r="15" spans="1:17" s="90" customFormat="1" ht="19.5" thickBot="1">
      <c r="A15" s="93"/>
      <c r="B15" s="170"/>
      <c r="C15" s="171"/>
      <c r="D15" s="171"/>
      <c r="E15" s="177" t="s">
        <v>249</v>
      </c>
      <c r="F15" s="111" t="s">
        <v>272</v>
      </c>
      <c r="G15" s="112">
        <f t="shared" ref="G15:P15" si="2">SUM(G8:G14)</f>
        <v>0</v>
      </c>
      <c r="H15" s="112">
        <f t="shared" si="2"/>
        <v>0</v>
      </c>
      <c r="I15" s="112">
        <f t="shared" si="2"/>
        <v>0</v>
      </c>
      <c r="J15" s="112">
        <f t="shared" si="2"/>
        <v>0</v>
      </c>
      <c r="K15" s="112">
        <f t="shared" si="2"/>
        <v>0</v>
      </c>
      <c r="L15" s="112">
        <f t="shared" si="2"/>
        <v>62404.800000000003</v>
      </c>
      <c r="M15" s="112">
        <f t="shared" si="2"/>
        <v>0</v>
      </c>
      <c r="N15" s="112">
        <f t="shared" si="2"/>
        <v>0</v>
      </c>
      <c r="O15" s="112">
        <f t="shared" si="2"/>
        <v>0</v>
      </c>
      <c r="P15" s="112">
        <f t="shared" si="2"/>
        <v>0</v>
      </c>
      <c r="Q15" s="92"/>
    </row>
    <row r="16" spans="1:17" s="90" customFormat="1" ht="19.5" thickTop="1">
      <c r="A16" s="93"/>
      <c r="B16" s="91">
        <v>4700009320</v>
      </c>
      <c r="C16" s="92">
        <v>136250</v>
      </c>
      <c r="D16" s="89"/>
      <c r="E16" s="89"/>
      <c r="F16" s="91">
        <v>3600009727</v>
      </c>
      <c r="H16" s="92">
        <v>136250</v>
      </c>
      <c r="I16" s="92"/>
      <c r="J16" s="92"/>
      <c r="K16" s="92"/>
      <c r="L16" s="92"/>
      <c r="M16" s="92"/>
      <c r="N16" s="92"/>
      <c r="O16" s="92"/>
      <c r="P16" s="92"/>
      <c r="Q16" s="108">
        <f>SUM(G16:P16)-SUM(C16:E16)</f>
        <v>0</v>
      </c>
    </row>
    <row r="17" spans="1:17" s="90" customFormat="1" ht="18.75">
      <c r="A17" s="93"/>
      <c r="B17" s="91">
        <v>4700009321</v>
      </c>
      <c r="C17" s="92">
        <v>46250</v>
      </c>
      <c r="D17" s="89"/>
      <c r="E17" s="89"/>
      <c r="F17" s="91">
        <v>3600063910</v>
      </c>
      <c r="G17" s="92"/>
      <c r="H17" s="92">
        <v>46250</v>
      </c>
      <c r="I17" s="92"/>
      <c r="J17" s="92"/>
      <c r="K17" s="92"/>
      <c r="L17" s="92"/>
      <c r="M17" s="92"/>
      <c r="N17" s="92"/>
      <c r="O17" s="92"/>
      <c r="P17" s="92"/>
      <c r="Q17" s="108">
        <f t="shared" ref="Q17:Q55" si="3">SUM(G17:P17)-SUM(C17:E17)</f>
        <v>0</v>
      </c>
    </row>
    <row r="18" spans="1:17" s="90" customFormat="1" ht="18.75">
      <c r="A18" s="93"/>
      <c r="B18" s="91">
        <v>4700009651</v>
      </c>
      <c r="C18" s="92">
        <v>4500</v>
      </c>
      <c r="D18" s="89"/>
      <c r="E18" s="89"/>
      <c r="F18" s="91">
        <v>3600069447</v>
      </c>
      <c r="G18" s="92"/>
      <c r="H18" s="93"/>
      <c r="I18" s="92"/>
      <c r="J18" s="92"/>
      <c r="K18" s="92"/>
      <c r="L18" s="92">
        <v>4500</v>
      </c>
      <c r="M18" s="92"/>
      <c r="N18" s="92"/>
      <c r="O18" s="92"/>
      <c r="P18" s="92"/>
      <c r="Q18" s="108">
        <f t="shared" si="3"/>
        <v>0</v>
      </c>
    </row>
    <row r="19" spans="1:17" s="90" customFormat="1" ht="18.75">
      <c r="A19" s="93"/>
      <c r="B19" s="91">
        <v>4700009654</v>
      </c>
      <c r="C19" s="92">
        <v>32100</v>
      </c>
      <c r="D19" s="89"/>
      <c r="E19" s="89"/>
      <c r="F19" s="91">
        <v>3600008575</v>
      </c>
      <c r="G19" s="92"/>
      <c r="H19" s="92"/>
      <c r="I19" s="92"/>
      <c r="J19" s="92"/>
      <c r="K19" s="92"/>
      <c r="L19" s="92">
        <v>32100</v>
      </c>
      <c r="M19" s="92"/>
      <c r="N19" s="92"/>
      <c r="O19" s="92"/>
      <c r="P19" s="92"/>
      <c r="Q19" s="108">
        <f t="shared" si="3"/>
        <v>0</v>
      </c>
    </row>
    <row r="20" spans="1:17" s="90" customFormat="1" ht="18.75">
      <c r="A20" s="93"/>
      <c r="B20" s="91">
        <v>4700063575</v>
      </c>
      <c r="C20" s="92">
        <v>8500000</v>
      </c>
      <c r="D20" s="89"/>
      <c r="E20" s="89"/>
      <c r="F20" s="91">
        <v>3600068954</v>
      </c>
      <c r="G20" s="92"/>
      <c r="H20" s="92"/>
      <c r="I20" s="92"/>
      <c r="J20" s="92"/>
      <c r="K20" s="92">
        <v>8500000</v>
      </c>
      <c r="L20" s="92"/>
      <c r="M20" s="92"/>
      <c r="N20" s="92"/>
      <c r="O20" s="92"/>
      <c r="P20" s="92"/>
      <c r="Q20" s="108">
        <f t="shared" si="3"/>
        <v>0</v>
      </c>
    </row>
    <row r="21" spans="1:17" s="90" customFormat="1" ht="18.75">
      <c r="A21" s="93"/>
      <c r="B21" s="91">
        <v>4700063574</v>
      </c>
      <c r="C21" s="92">
        <v>281200</v>
      </c>
      <c r="D21" s="89"/>
      <c r="E21" s="89"/>
      <c r="F21" s="91">
        <v>3600066187</v>
      </c>
      <c r="G21" s="92">
        <v>281200</v>
      </c>
      <c r="H21" s="92"/>
      <c r="I21" s="92"/>
      <c r="J21" s="92"/>
      <c r="K21" s="92"/>
      <c r="L21" s="92"/>
      <c r="M21" s="92"/>
      <c r="N21" s="92"/>
      <c r="O21" s="92"/>
      <c r="P21" s="92"/>
      <c r="Q21" s="108">
        <f t="shared" si="3"/>
        <v>0</v>
      </c>
    </row>
    <row r="22" spans="1:17" s="90" customFormat="1" ht="18.75">
      <c r="A22" s="93"/>
      <c r="B22" s="91">
        <v>4700078865</v>
      </c>
      <c r="C22" s="92">
        <v>104700</v>
      </c>
      <c r="D22" s="89"/>
      <c r="E22" s="89"/>
      <c r="F22" s="91">
        <v>3600008857</v>
      </c>
      <c r="G22" s="92"/>
      <c r="H22" s="92"/>
      <c r="I22" s="92"/>
      <c r="J22" s="92"/>
      <c r="K22" s="92"/>
      <c r="L22" s="92">
        <v>104700</v>
      </c>
      <c r="M22" s="92"/>
      <c r="N22" s="92"/>
      <c r="O22" s="92"/>
      <c r="P22" s="92"/>
      <c r="Q22" s="108">
        <f t="shared" si="3"/>
        <v>0</v>
      </c>
    </row>
    <row r="23" spans="1:17" s="90" customFormat="1" ht="18.75">
      <c r="A23" s="93"/>
      <c r="B23" s="91">
        <v>4700092787</v>
      </c>
      <c r="C23" s="92">
        <v>1502550</v>
      </c>
      <c r="D23" s="89"/>
      <c r="E23" s="89"/>
      <c r="F23" s="91">
        <v>3600057815</v>
      </c>
      <c r="G23" s="92">
        <v>1502550</v>
      </c>
      <c r="H23" s="92"/>
      <c r="I23" s="92"/>
      <c r="J23" s="92"/>
      <c r="K23" s="92"/>
      <c r="L23" s="92"/>
      <c r="M23" s="92"/>
      <c r="N23" s="92"/>
      <c r="O23" s="92"/>
      <c r="P23" s="92"/>
      <c r="Q23" s="108">
        <f t="shared" si="3"/>
        <v>0</v>
      </c>
    </row>
    <row r="24" spans="1:17" s="90" customFormat="1" ht="18.75">
      <c r="A24" s="93"/>
      <c r="B24" s="91">
        <v>4700092784</v>
      </c>
      <c r="C24" s="92">
        <v>981000</v>
      </c>
      <c r="D24" s="89"/>
      <c r="E24" s="89"/>
      <c r="F24" s="91">
        <v>3600060536</v>
      </c>
      <c r="G24" s="92">
        <v>981000</v>
      </c>
      <c r="H24" s="92"/>
      <c r="I24" s="92"/>
      <c r="J24" s="92"/>
      <c r="K24" s="92"/>
      <c r="L24" s="92"/>
      <c r="M24" s="92"/>
      <c r="N24" s="92"/>
      <c r="O24" s="92"/>
      <c r="P24" s="92"/>
      <c r="Q24" s="108">
        <f t="shared" si="3"/>
        <v>0</v>
      </c>
    </row>
    <row r="25" spans="1:17" s="90" customFormat="1" ht="18.75">
      <c r="A25" s="93"/>
      <c r="B25" s="91">
        <v>4700096765</v>
      </c>
      <c r="C25" s="92">
        <v>2109100</v>
      </c>
      <c r="D25" s="89"/>
      <c r="E25" s="89"/>
      <c r="F25" s="91">
        <v>3600065571</v>
      </c>
      <c r="G25" s="92">
        <v>2109100</v>
      </c>
      <c r="H25" s="92"/>
      <c r="I25" s="92"/>
      <c r="J25" s="92"/>
      <c r="K25" s="92"/>
      <c r="L25" s="92"/>
      <c r="M25" s="92"/>
      <c r="N25" s="92"/>
      <c r="O25" s="92"/>
      <c r="P25" s="92"/>
      <c r="Q25" s="108">
        <f t="shared" si="3"/>
        <v>0</v>
      </c>
    </row>
    <row r="26" spans="1:17" s="90" customFormat="1" ht="18.75">
      <c r="A26" s="93"/>
      <c r="B26" s="91">
        <v>4700095355</v>
      </c>
      <c r="C26" s="92">
        <v>8215063657.9799995</v>
      </c>
      <c r="D26" s="89"/>
      <c r="E26" s="89"/>
      <c r="F26" s="91">
        <v>3600067277</v>
      </c>
      <c r="G26" s="92"/>
      <c r="H26" s="92"/>
      <c r="I26" s="92"/>
      <c r="J26" s="92"/>
      <c r="K26" s="92"/>
      <c r="L26" s="92">
        <v>8215063657.9799995</v>
      </c>
      <c r="M26" s="92"/>
      <c r="N26" s="92"/>
      <c r="O26" s="92"/>
      <c r="P26" s="92"/>
      <c r="Q26" s="108">
        <f t="shared" si="3"/>
        <v>0</v>
      </c>
    </row>
    <row r="27" spans="1:17" s="90" customFormat="1" ht="18.75">
      <c r="A27" s="93"/>
      <c r="B27" s="91"/>
      <c r="C27" s="92"/>
      <c r="D27" s="89"/>
      <c r="E27" s="89"/>
      <c r="F27" s="91">
        <v>3600012723</v>
      </c>
      <c r="G27" s="92"/>
      <c r="H27" s="92"/>
      <c r="I27" s="92"/>
      <c r="J27" s="92"/>
      <c r="K27" s="92"/>
      <c r="L27" s="92">
        <v>2000</v>
      </c>
      <c r="M27" s="92"/>
      <c r="N27" s="92"/>
      <c r="O27" s="92"/>
      <c r="P27" s="92"/>
      <c r="Q27" s="108">
        <f t="shared" si="3"/>
        <v>2000</v>
      </c>
    </row>
    <row r="28" spans="1:17" s="90" customFormat="1" ht="18.75">
      <c r="A28" s="93"/>
      <c r="B28" s="91"/>
      <c r="C28" s="92"/>
      <c r="D28" s="89"/>
      <c r="E28" s="89"/>
      <c r="F28" s="91">
        <v>3600059767</v>
      </c>
      <c r="G28" s="92"/>
      <c r="H28" s="92"/>
      <c r="I28" s="92"/>
      <c r="J28" s="92"/>
      <c r="K28" s="92"/>
      <c r="L28" s="92">
        <v>37073</v>
      </c>
      <c r="M28" s="92"/>
      <c r="N28" s="92"/>
      <c r="O28" s="92"/>
      <c r="P28" s="92"/>
      <c r="Q28" s="108">
        <f t="shared" si="3"/>
        <v>37073</v>
      </c>
    </row>
    <row r="29" spans="1:17" s="90" customFormat="1" ht="18.75">
      <c r="A29" s="93"/>
      <c r="B29" s="91"/>
      <c r="C29" s="92"/>
      <c r="D29" s="89"/>
      <c r="E29" s="89"/>
      <c r="F29" s="91">
        <v>3600076612</v>
      </c>
      <c r="G29" s="92"/>
      <c r="H29" s="92"/>
      <c r="I29" s="92"/>
      <c r="J29" s="92"/>
      <c r="K29" s="92"/>
      <c r="L29" s="92">
        <v>4616</v>
      </c>
      <c r="M29" s="92"/>
      <c r="N29" s="92"/>
      <c r="O29" s="92"/>
      <c r="P29" s="92"/>
      <c r="Q29" s="108">
        <f t="shared" si="3"/>
        <v>4616</v>
      </c>
    </row>
    <row r="30" spans="1:17" s="90" customFormat="1" ht="18.75">
      <c r="A30" s="93"/>
      <c r="B30" s="91"/>
      <c r="C30" s="92"/>
      <c r="D30" s="89"/>
      <c r="E30" s="89"/>
      <c r="F30" s="91">
        <v>3600075286</v>
      </c>
      <c r="G30" s="92"/>
      <c r="H30" s="92"/>
      <c r="I30" s="92"/>
      <c r="J30" s="92"/>
      <c r="K30" s="92"/>
      <c r="L30" s="92">
        <v>14800</v>
      </c>
      <c r="M30" s="92"/>
      <c r="N30" s="92"/>
      <c r="O30" s="92"/>
      <c r="P30" s="92"/>
      <c r="Q30" s="108">
        <f t="shared" si="3"/>
        <v>14800</v>
      </c>
    </row>
    <row r="31" spans="1:17" s="90" customFormat="1" ht="18.75">
      <c r="A31" s="93"/>
      <c r="B31" s="91"/>
      <c r="C31" s="92"/>
      <c r="D31" s="89"/>
      <c r="E31" s="89"/>
      <c r="F31" s="91">
        <v>3600059763</v>
      </c>
      <c r="G31" s="92"/>
      <c r="H31" s="92"/>
      <c r="I31" s="92"/>
      <c r="J31" s="92"/>
      <c r="K31" s="92"/>
      <c r="L31" s="92">
        <v>14550</v>
      </c>
      <c r="M31" s="92"/>
      <c r="N31" s="92"/>
      <c r="O31" s="92"/>
      <c r="P31" s="92"/>
      <c r="Q31" s="108">
        <f t="shared" si="3"/>
        <v>14550</v>
      </c>
    </row>
    <row r="32" spans="1:17" s="90" customFormat="1" ht="18.75">
      <c r="A32" s="93"/>
      <c r="B32" s="91"/>
      <c r="C32" s="92"/>
      <c r="D32" s="89"/>
      <c r="E32" s="89"/>
      <c r="F32" s="91">
        <v>3600063402</v>
      </c>
      <c r="G32" s="92"/>
      <c r="H32" s="92"/>
      <c r="I32" s="92"/>
      <c r="J32" s="92"/>
      <c r="K32" s="92"/>
      <c r="L32" s="92">
        <v>1540</v>
      </c>
      <c r="M32" s="92"/>
      <c r="N32" s="92"/>
      <c r="O32" s="92"/>
      <c r="P32" s="92"/>
      <c r="Q32" s="108">
        <f t="shared" si="3"/>
        <v>1540</v>
      </c>
    </row>
    <row r="33" spans="1:17" s="90" customFormat="1" ht="18.75">
      <c r="A33" s="93"/>
      <c r="B33" s="91"/>
      <c r="C33" s="92"/>
      <c r="D33" s="89"/>
      <c r="E33" s="89"/>
      <c r="F33" s="91">
        <v>3600075155</v>
      </c>
      <c r="G33" s="92"/>
      <c r="H33" s="92"/>
      <c r="I33" s="92"/>
      <c r="J33" s="92"/>
      <c r="K33" s="92"/>
      <c r="L33" s="92">
        <v>22080</v>
      </c>
      <c r="M33" s="92"/>
      <c r="N33" s="92"/>
      <c r="O33" s="92"/>
      <c r="P33" s="92"/>
      <c r="Q33" s="108">
        <f t="shared" si="3"/>
        <v>22080</v>
      </c>
    </row>
    <row r="34" spans="1:17" s="90" customFormat="1" ht="18.75">
      <c r="A34" s="93"/>
      <c r="B34" s="91"/>
      <c r="C34" s="92"/>
      <c r="D34" s="89"/>
      <c r="E34" s="89"/>
      <c r="F34" s="91">
        <v>3600073268</v>
      </c>
      <c r="G34" s="92"/>
      <c r="H34" s="92"/>
      <c r="I34" s="92"/>
      <c r="J34" s="92"/>
      <c r="K34" s="92"/>
      <c r="L34" s="92">
        <v>3100</v>
      </c>
      <c r="M34" s="92"/>
      <c r="N34" s="92"/>
      <c r="O34" s="92"/>
      <c r="P34" s="92"/>
      <c r="Q34" s="108">
        <f t="shared" si="3"/>
        <v>3100</v>
      </c>
    </row>
    <row r="35" spans="1:17" s="90" customFormat="1" ht="18.75">
      <c r="A35" s="93"/>
      <c r="B35" s="91"/>
      <c r="C35" s="92"/>
      <c r="D35" s="89"/>
      <c r="E35" s="89"/>
      <c r="F35" s="91">
        <v>3600068021</v>
      </c>
      <c r="G35" s="92"/>
      <c r="H35" s="92"/>
      <c r="I35" s="92"/>
      <c r="J35" s="92"/>
      <c r="K35" s="92"/>
      <c r="L35" s="92">
        <v>3000</v>
      </c>
      <c r="M35" s="92"/>
      <c r="N35" s="92"/>
      <c r="O35" s="92"/>
      <c r="P35" s="92"/>
      <c r="Q35" s="108">
        <f t="shared" si="3"/>
        <v>3000</v>
      </c>
    </row>
    <row r="36" spans="1:17" s="90" customFormat="1" ht="18.75">
      <c r="A36" s="93"/>
      <c r="B36" s="91"/>
      <c r="C36" s="92"/>
      <c r="D36" s="89"/>
      <c r="E36" s="89"/>
      <c r="F36" s="91">
        <v>3600040098</v>
      </c>
      <c r="G36" s="92"/>
      <c r="H36" s="92"/>
      <c r="I36" s="92"/>
      <c r="J36" s="92"/>
      <c r="K36" s="92"/>
      <c r="L36" s="92">
        <v>25000</v>
      </c>
      <c r="M36" s="92"/>
      <c r="N36" s="92"/>
      <c r="O36" s="92"/>
      <c r="P36" s="92"/>
      <c r="Q36" s="108">
        <f t="shared" si="3"/>
        <v>25000</v>
      </c>
    </row>
    <row r="37" spans="1:17" s="90" customFormat="1" ht="18.75">
      <c r="A37" s="93"/>
      <c r="B37" s="91"/>
      <c r="C37" s="92"/>
      <c r="D37" s="89"/>
      <c r="E37" s="89"/>
      <c r="F37" s="91">
        <v>3600076767</v>
      </c>
      <c r="G37" s="92"/>
      <c r="H37" s="92"/>
      <c r="I37" s="92"/>
      <c r="J37" s="92"/>
      <c r="K37" s="92"/>
      <c r="L37" s="92">
        <v>29000</v>
      </c>
      <c r="M37" s="92"/>
      <c r="N37" s="92"/>
      <c r="O37" s="92"/>
      <c r="P37" s="92"/>
      <c r="Q37" s="108">
        <f t="shared" si="3"/>
        <v>29000</v>
      </c>
    </row>
    <row r="38" spans="1:17" s="90" customFormat="1" ht="18.75">
      <c r="A38" s="93"/>
      <c r="B38" s="91"/>
      <c r="C38" s="92"/>
      <c r="D38" s="89"/>
      <c r="E38" s="89"/>
      <c r="F38" s="91">
        <v>3600076768</v>
      </c>
      <c r="G38" s="92"/>
      <c r="H38" s="92"/>
      <c r="I38" s="92"/>
      <c r="J38" s="92"/>
      <c r="K38" s="92"/>
      <c r="L38" s="92">
        <v>17700</v>
      </c>
      <c r="M38" s="92"/>
      <c r="N38" s="92"/>
      <c r="O38" s="92"/>
      <c r="P38" s="92"/>
      <c r="Q38" s="108">
        <f t="shared" si="3"/>
        <v>17700</v>
      </c>
    </row>
    <row r="39" spans="1:17" s="90" customFormat="1" ht="18.75">
      <c r="A39" s="93"/>
      <c r="B39" s="91"/>
      <c r="C39" s="92"/>
      <c r="D39" s="89"/>
      <c r="E39" s="89"/>
      <c r="F39" s="91">
        <v>3600078725</v>
      </c>
      <c r="G39" s="92"/>
      <c r="H39" s="92"/>
      <c r="I39" s="92"/>
      <c r="J39" s="92"/>
      <c r="K39" s="92"/>
      <c r="L39" s="92">
        <v>800</v>
      </c>
      <c r="M39" s="92"/>
      <c r="N39" s="92"/>
      <c r="O39" s="92"/>
      <c r="P39" s="92"/>
      <c r="Q39" s="108">
        <f t="shared" si="3"/>
        <v>800</v>
      </c>
    </row>
    <row r="40" spans="1:17" s="90" customFormat="1" ht="18.75">
      <c r="A40" s="93"/>
      <c r="B40" s="91"/>
      <c r="C40" s="92"/>
      <c r="D40" s="89"/>
      <c r="E40" s="89"/>
      <c r="F40" s="91">
        <v>3600078726</v>
      </c>
      <c r="G40" s="92"/>
      <c r="H40" s="92"/>
      <c r="I40" s="92"/>
      <c r="J40" s="92"/>
      <c r="K40" s="92"/>
      <c r="L40" s="92">
        <v>1080</v>
      </c>
      <c r="M40" s="92"/>
      <c r="N40" s="92"/>
      <c r="O40" s="92"/>
      <c r="P40" s="92"/>
      <c r="Q40" s="108">
        <f t="shared" si="3"/>
        <v>1080</v>
      </c>
    </row>
    <row r="41" spans="1:17" s="90" customFormat="1" ht="18.75">
      <c r="A41" s="93"/>
      <c r="B41" s="91"/>
      <c r="C41" s="92"/>
      <c r="D41" s="89"/>
      <c r="E41" s="89"/>
      <c r="F41" s="91">
        <v>3600076239</v>
      </c>
      <c r="G41" s="92"/>
      <c r="H41" s="92"/>
      <c r="I41" s="92"/>
      <c r="J41" s="92"/>
      <c r="K41" s="92"/>
      <c r="L41" s="92">
        <v>29885.75</v>
      </c>
      <c r="M41" s="92"/>
      <c r="N41" s="92"/>
      <c r="O41" s="92"/>
      <c r="P41" s="92"/>
      <c r="Q41" s="108">
        <f t="shared" si="3"/>
        <v>29885.75</v>
      </c>
    </row>
    <row r="42" spans="1:17" s="90" customFormat="1" ht="18.75">
      <c r="A42" s="93"/>
      <c r="B42" s="91"/>
      <c r="C42" s="92"/>
      <c r="D42" s="89"/>
      <c r="E42" s="89"/>
      <c r="F42" s="91">
        <v>3600075760</v>
      </c>
      <c r="G42" s="92"/>
      <c r="H42" s="92"/>
      <c r="I42" s="92"/>
      <c r="J42" s="92"/>
      <c r="K42" s="92"/>
      <c r="L42" s="92">
        <v>17200</v>
      </c>
      <c r="M42" s="92"/>
      <c r="N42" s="92"/>
      <c r="O42" s="92"/>
      <c r="P42" s="92"/>
      <c r="Q42" s="108">
        <f t="shared" si="3"/>
        <v>17200</v>
      </c>
    </row>
    <row r="43" spans="1:17" s="90" customFormat="1" ht="18.75">
      <c r="A43" s="93"/>
      <c r="B43" s="91"/>
      <c r="C43" s="92"/>
      <c r="D43" s="89"/>
      <c r="E43" s="89"/>
      <c r="F43" s="91">
        <v>3600074980</v>
      </c>
      <c r="G43" s="92"/>
      <c r="H43" s="92"/>
      <c r="I43" s="92"/>
      <c r="J43" s="92"/>
      <c r="K43" s="92"/>
      <c r="L43" s="92">
        <v>47453.5</v>
      </c>
      <c r="M43" s="92"/>
      <c r="N43" s="92"/>
      <c r="O43" s="92"/>
      <c r="P43" s="92"/>
      <c r="Q43" s="108">
        <f t="shared" si="3"/>
        <v>47453.5</v>
      </c>
    </row>
    <row r="44" spans="1:17" s="90" customFormat="1" ht="18.75">
      <c r="A44" s="93"/>
      <c r="B44" s="91"/>
      <c r="C44" s="92"/>
      <c r="D44" s="89"/>
      <c r="E44" s="89"/>
      <c r="F44" s="91">
        <v>3600075145</v>
      </c>
      <c r="G44" s="92"/>
      <c r="H44" s="92"/>
      <c r="I44" s="92"/>
      <c r="J44" s="92"/>
      <c r="K44" s="92"/>
      <c r="L44" s="92">
        <v>40314</v>
      </c>
      <c r="M44" s="92"/>
      <c r="N44" s="92"/>
      <c r="O44" s="92"/>
      <c r="P44" s="92"/>
      <c r="Q44" s="108">
        <f t="shared" si="3"/>
        <v>40314</v>
      </c>
    </row>
    <row r="45" spans="1:17" s="90" customFormat="1" ht="18.75">
      <c r="A45" s="93"/>
      <c r="B45" s="91"/>
      <c r="C45" s="92"/>
      <c r="D45" s="89"/>
      <c r="E45" s="89"/>
      <c r="F45" s="91">
        <v>3600076613</v>
      </c>
      <c r="G45" s="92"/>
      <c r="H45" s="92"/>
      <c r="I45" s="92"/>
      <c r="J45" s="92"/>
      <c r="K45" s="92"/>
      <c r="L45" s="92">
        <v>487.92</v>
      </c>
      <c r="M45" s="92"/>
      <c r="N45" s="92"/>
      <c r="O45" s="92"/>
      <c r="P45" s="92"/>
      <c r="Q45" s="108">
        <f t="shared" si="3"/>
        <v>487.92</v>
      </c>
    </row>
    <row r="46" spans="1:17" s="90" customFormat="1" ht="18.75">
      <c r="A46" s="93"/>
      <c r="B46" s="91"/>
      <c r="C46" s="92"/>
      <c r="D46" s="89"/>
      <c r="E46" s="89"/>
      <c r="F46" s="91">
        <v>3600076614</v>
      </c>
      <c r="G46" s="92"/>
      <c r="H46" s="92"/>
      <c r="I46" s="92"/>
      <c r="J46" s="92"/>
      <c r="K46" s="92"/>
      <c r="L46" s="92">
        <v>930</v>
      </c>
      <c r="M46" s="92"/>
      <c r="N46" s="92"/>
      <c r="O46" s="92"/>
      <c r="P46" s="92"/>
      <c r="Q46" s="108">
        <f t="shared" si="3"/>
        <v>930</v>
      </c>
    </row>
    <row r="47" spans="1:17" s="90" customFormat="1" ht="18.75">
      <c r="A47" s="93"/>
      <c r="B47" s="91"/>
      <c r="C47" s="92"/>
      <c r="D47" s="89"/>
      <c r="E47" s="89"/>
      <c r="F47" s="91">
        <v>3600075216</v>
      </c>
      <c r="G47" s="92"/>
      <c r="H47" s="92"/>
      <c r="I47" s="92"/>
      <c r="J47" s="92"/>
      <c r="K47" s="92"/>
      <c r="L47" s="92">
        <v>1000</v>
      </c>
      <c r="M47" s="92"/>
      <c r="N47" s="92"/>
      <c r="O47" s="92"/>
      <c r="P47" s="92"/>
      <c r="Q47" s="108">
        <f t="shared" si="3"/>
        <v>1000</v>
      </c>
    </row>
    <row r="48" spans="1:17" s="90" customFormat="1" ht="18.75">
      <c r="A48" s="93"/>
      <c r="B48" s="91"/>
      <c r="C48" s="92"/>
      <c r="D48" s="89"/>
      <c r="E48" s="89"/>
      <c r="F48" s="91">
        <v>3600047660</v>
      </c>
      <c r="G48" s="92"/>
      <c r="H48" s="92"/>
      <c r="I48" s="92"/>
      <c r="J48" s="92"/>
      <c r="K48" s="92"/>
      <c r="L48" s="92">
        <v>180</v>
      </c>
      <c r="M48" s="92"/>
      <c r="N48" s="92"/>
      <c r="O48" s="92"/>
      <c r="P48" s="92"/>
      <c r="Q48" s="108">
        <f t="shared" si="3"/>
        <v>180</v>
      </c>
    </row>
    <row r="49" spans="1:18" s="90" customFormat="1" ht="18.75">
      <c r="A49" s="93"/>
      <c r="B49" s="91"/>
      <c r="C49" s="92"/>
      <c r="D49" s="89"/>
      <c r="E49" s="89"/>
      <c r="F49" s="91">
        <v>3600059762</v>
      </c>
      <c r="G49" s="92"/>
      <c r="H49" s="92"/>
      <c r="I49" s="92"/>
      <c r="J49" s="92"/>
      <c r="K49" s="92"/>
      <c r="L49" s="92">
        <v>700</v>
      </c>
      <c r="M49" s="92"/>
      <c r="N49" s="92"/>
      <c r="O49" s="92"/>
      <c r="P49" s="92"/>
      <c r="Q49" s="108">
        <f t="shared" si="3"/>
        <v>700</v>
      </c>
    </row>
    <row r="50" spans="1:18" s="90" customFormat="1" ht="18.75">
      <c r="A50" s="93"/>
      <c r="B50" s="91"/>
      <c r="C50" s="92"/>
      <c r="D50" s="89"/>
      <c r="E50" s="89"/>
      <c r="F50" s="91">
        <v>3600059293</v>
      </c>
      <c r="G50" s="92"/>
      <c r="H50" s="92"/>
      <c r="I50" s="92"/>
      <c r="J50" s="92"/>
      <c r="K50" s="92"/>
      <c r="L50" s="92">
        <v>1720</v>
      </c>
      <c r="M50" s="92"/>
      <c r="N50" s="92"/>
      <c r="O50" s="92"/>
      <c r="P50" s="92"/>
      <c r="Q50" s="108">
        <f t="shared" si="3"/>
        <v>1720</v>
      </c>
    </row>
    <row r="51" spans="1:18" s="90" customFormat="1" ht="18.75">
      <c r="A51" s="93"/>
      <c r="B51" s="91"/>
      <c r="C51" s="92"/>
      <c r="D51" s="89"/>
      <c r="E51" s="89"/>
      <c r="F51" s="91">
        <v>3600070960</v>
      </c>
      <c r="G51" s="92"/>
      <c r="H51" s="92"/>
      <c r="I51" s="92"/>
      <c r="J51" s="92"/>
      <c r="K51" s="92"/>
      <c r="L51" s="92">
        <v>132607</v>
      </c>
      <c r="M51" s="92"/>
      <c r="N51" s="92"/>
      <c r="O51" s="92"/>
      <c r="P51" s="92"/>
      <c r="Q51" s="108">
        <f t="shared" si="3"/>
        <v>132607</v>
      </c>
    </row>
    <row r="52" spans="1:18" s="90" customFormat="1" ht="18.75">
      <c r="A52" s="93"/>
      <c r="B52" s="91"/>
      <c r="C52" s="92"/>
      <c r="D52" s="89"/>
      <c r="E52" s="89"/>
      <c r="F52" s="91">
        <v>3600075285</v>
      </c>
      <c r="G52" s="92"/>
      <c r="H52" s="92"/>
      <c r="I52" s="92"/>
      <c r="J52" s="92"/>
      <c r="K52" s="92"/>
      <c r="L52" s="92">
        <v>9070</v>
      </c>
      <c r="M52" s="92"/>
      <c r="N52" s="92"/>
      <c r="O52" s="92"/>
      <c r="P52" s="92"/>
      <c r="Q52" s="108">
        <f t="shared" si="3"/>
        <v>9070</v>
      </c>
    </row>
    <row r="53" spans="1:18" s="90" customFormat="1" ht="18.75">
      <c r="A53" s="93"/>
      <c r="B53" s="91"/>
      <c r="C53" s="92"/>
      <c r="D53" s="89"/>
      <c r="E53" s="89"/>
      <c r="F53" s="91">
        <v>3600008726</v>
      </c>
      <c r="G53" s="92"/>
      <c r="H53" s="92"/>
      <c r="I53" s="92"/>
      <c r="J53" s="92"/>
      <c r="K53" s="92"/>
      <c r="L53" s="92">
        <v>22806</v>
      </c>
      <c r="M53" s="92"/>
      <c r="N53" s="92"/>
      <c r="O53" s="92"/>
      <c r="P53" s="92"/>
      <c r="Q53" s="108">
        <f t="shared" si="3"/>
        <v>22806</v>
      </c>
    </row>
    <row r="54" spans="1:18" s="90" customFormat="1" ht="18.75">
      <c r="A54" s="93"/>
      <c r="B54" s="91"/>
      <c r="C54" s="92"/>
      <c r="D54" s="89"/>
      <c r="E54" s="89"/>
      <c r="F54" s="91">
        <v>3600008727</v>
      </c>
      <c r="G54" s="92"/>
      <c r="H54" s="92"/>
      <c r="I54" s="92"/>
      <c r="J54" s="92"/>
      <c r="K54" s="92"/>
      <c r="L54" s="92">
        <v>3840</v>
      </c>
      <c r="M54" s="92"/>
      <c r="N54" s="92"/>
      <c r="O54" s="92"/>
      <c r="P54" s="92"/>
      <c r="Q54" s="108">
        <f t="shared" si="3"/>
        <v>3840</v>
      </c>
    </row>
    <row r="55" spans="1:18" s="90" customFormat="1" ht="18.75">
      <c r="A55" s="93"/>
      <c r="B55" s="91"/>
      <c r="C55" s="92"/>
      <c r="D55" s="89"/>
      <c r="E55" s="89"/>
      <c r="F55" s="91">
        <v>3600070959</v>
      </c>
      <c r="G55" s="92"/>
      <c r="H55" s="92"/>
      <c r="I55" s="92"/>
      <c r="J55" s="92"/>
      <c r="K55" s="92"/>
      <c r="L55" s="92">
        <v>12900</v>
      </c>
      <c r="M55" s="92"/>
      <c r="N55" s="92"/>
      <c r="O55" s="92"/>
      <c r="P55" s="92"/>
      <c r="Q55" s="108">
        <f t="shared" si="3"/>
        <v>12900</v>
      </c>
    </row>
    <row r="56" spans="1:18" s="90" customFormat="1" ht="18.75">
      <c r="A56" s="93"/>
      <c r="B56" s="91"/>
      <c r="C56" s="92"/>
      <c r="D56" s="89"/>
      <c r="E56" s="89"/>
      <c r="F56" s="91">
        <v>3600070949</v>
      </c>
      <c r="G56" s="92"/>
      <c r="H56" s="92"/>
      <c r="I56" s="92"/>
      <c r="J56" s="92"/>
      <c r="K56" s="92"/>
      <c r="L56" s="92">
        <v>35000</v>
      </c>
      <c r="M56" s="92"/>
      <c r="N56" s="92"/>
      <c r="O56" s="92"/>
      <c r="P56" s="92"/>
      <c r="Q56" s="108">
        <f>SUM(G56:P56)-SUM(C56:E56)</f>
        <v>35000</v>
      </c>
    </row>
    <row r="57" spans="1:18" s="90" customFormat="1" ht="18.75">
      <c r="A57" s="93"/>
      <c r="B57" s="91"/>
      <c r="C57" s="92"/>
      <c r="D57" s="92"/>
      <c r="E57" s="92"/>
      <c r="F57" s="91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108">
        <f t="shared" si="1"/>
        <v>0</v>
      </c>
    </row>
    <row r="58" spans="1:18" s="90" customFormat="1" ht="18.75">
      <c r="A58" s="94"/>
      <c r="B58" s="95"/>
      <c r="C58" s="96"/>
      <c r="D58" s="96"/>
      <c r="E58" s="96"/>
      <c r="F58" s="95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108">
        <f t="shared" si="1"/>
        <v>0</v>
      </c>
    </row>
    <row r="59" spans="1:18" s="86" customFormat="1" ht="19.5" thickBot="1">
      <c r="A59" s="97"/>
      <c r="B59" s="113" t="s">
        <v>207</v>
      </c>
      <c r="C59" s="114">
        <f>SUM(C8:C58)</f>
        <v>8228823712.7799997</v>
      </c>
      <c r="D59" s="114">
        <f>SUM(D8:D58)</f>
        <v>0</v>
      </c>
      <c r="E59" s="114">
        <f>SUM(E8:E58)</f>
        <v>0</v>
      </c>
      <c r="F59" s="111"/>
      <c r="G59" s="112">
        <f t="shared" ref="G59:P59" si="4">SUM(G16:G58)</f>
        <v>4873850</v>
      </c>
      <c r="H59" s="112">
        <f>SUM(H16:H58)</f>
        <v>182500</v>
      </c>
      <c r="I59" s="112">
        <f t="shared" si="4"/>
        <v>0</v>
      </c>
      <c r="J59" s="112">
        <f t="shared" si="4"/>
        <v>0</v>
      </c>
      <c r="K59" s="112">
        <f t="shared" si="4"/>
        <v>8500000</v>
      </c>
      <c r="L59" s="112">
        <f t="shared" si="4"/>
        <v>8215737391.1499996</v>
      </c>
      <c r="M59" s="112">
        <f t="shared" si="4"/>
        <v>0</v>
      </c>
      <c r="N59" s="112">
        <f t="shared" si="4"/>
        <v>0</v>
      </c>
      <c r="O59" s="112">
        <f t="shared" si="4"/>
        <v>0</v>
      </c>
      <c r="P59" s="112">
        <f t="shared" si="4"/>
        <v>0</v>
      </c>
      <c r="Q59" s="110">
        <f>SUM(Q8:Q58)</f>
        <v>532433.16999999993</v>
      </c>
      <c r="R59" s="178" t="s">
        <v>542</v>
      </c>
    </row>
    <row r="60" spans="1:18" s="86" customFormat="1" ht="19.5" thickTop="1">
      <c r="B60" s="98"/>
      <c r="C60" s="99"/>
      <c r="D60" s="99"/>
      <c r="E60" s="99"/>
      <c r="F60" s="98"/>
      <c r="G60" s="99"/>
      <c r="H60" s="99"/>
      <c r="I60" s="99"/>
      <c r="J60" s="99"/>
      <c r="K60" s="99"/>
      <c r="L60" s="99"/>
      <c r="M60" s="99"/>
      <c r="N60" s="99"/>
      <c r="O60" s="99"/>
      <c r="P60" s="99"/>
      <c r="Q60" s="99"/>
    </row>
    <row r="61" spans="1:18" s="90" customFormat="1" ht="18.75">
      <c r="B61" s="98"/>
      <c r="C61" s="177" t="s">
        <v>251</v>
      </c>
      <c r="D61" s="165" t="s">
        <v>273</v>
      </c>
      <c r="E61" s="118">
        <f>SUM(C59:E59)</f>
        <v>8228823712.7799997</v>
      </c>
      <c r="F61" s="102"/>
      <c r="G61" s="100"/>
      <c r="H61" s="100"/>
      <c r="I61" s="100"/>
      <c r="J61" s="100"/>
      <c r="K61" s="100"/>
      <c r="L61" s="100"/>
      <c r="M61" s="100"/>
      <c r="N61" s="177" t="s">
        <v>541</v>
      </c>
      <c r="O61" s="163" t="s">
        <v>274</v>
      </c>
      <c r="P61" s="115">
        <f>SUM(G59:P59)</f>
        <v>8229293741.1499996</v>
      </c>
      <c r="Q61" s="86"/>
    </row>
    <row r="62" spans="1:18" s="90" customFormat="1" ht="19.5" thickBot="1">
      <c r="B62" s="102"/>
      <c r="C62" s="100"/>
      <c r="D62" s="165" t="s">
        <v>275</v>
      </c>
      <c r="E62" s="119">
        <v>8228823712.7799997</v>
      </c>
      <c r="F62" s="102"/>
      <c r="G62" s="100"/>
      <c r="H62" s="100"/>
      <c r="I62" s="100"/>
      <c r="J62" s="100"/>
      <c r="K62" s="100"/>
      <c r="L62" s="100"/>
      <c r="M62" s="100"/>
      <c r="N62" s="101"/>
      <c r="O62" s="163" t="s">
        <v>275</v>
      </c>
      <c r="P62" s="116">
        <v>8229293741.1499996</v>
      </c>
      <c r="Q62" s="121">
        <f>-SUM(G15:P15)+E62-P62</f>
        <v>-532433.17000007629</v>
      </c>
    </row>
    <row r="63" spans="1:18" s="90" customFormat="1" ht="19.5" thickTop="1">
      <c r="B63" s="102"/>
      <c r="C63" s="100"/>
      <c r="D63" s="165" t="s">
        <v>174</v>
      </c>
      <c r="E63" s="120">
        <f>E61-E62</f>
        <v>0</v>
      </c>
      <c r="F63" s="102"/>
      <c r="G63" s="100"/>
      <c r="H63" s="100"/>
      <c r="I63" s="100"/>
      <c r="J63" s="100"/>
      <c r="K63" s="100"/>
      <c r="L63" s="100"/>
      <c r="M63" s="100"/>
      <c r="N63" s="101"/>
      <c r="O63" s="163" t="s">
        <v>174</v>
      </c>
      <c r="P63" s="117">
        <f>P61-P62</f>
        <v>0</v>
      </c>
      <c r="Q63" s="86"/>
    </row>
    <row r="65" spans="17:17">
      <c r="Q65" s="85"/>
    </row>
    <row r="66" spans="17:17">
      <c r="Q66" s="85"/>
    </row>
  </sheetData>
  <mergeCells count="9">
    <mergeCell ref="A1:Q1"/>
    <mergeCell ref="A2:Q2"/>
    <mergeCell ref="A3:Q3"/>
    <mergeCell ref="A5:A7"/>
    <mergeCell ref="B5:E5"/>
    <mergeCell ref="F5:P5"/>
    <mergeCell ref="Q5:Q7"/>
    <mergeCell ref="B6:E6"/>
    <mergeCell ref="F6:P6"/>
  </mergeCells>
  <pageMargins left="0.39370078740157483" right="0.39370078740157483" top="0.59055118110236227" bottom="0.39370078740157483" header="0.31496062992125984" footer="0.31496062992125984"/>
  <pageSetup paperSize="9" scale="67" fitToHeight="0" orientation="landscape" r:id="rId1"/>
  <headerFooter differentOddEven="1" differentFirst="1">
    <oddHeader>&amp;C&amp;"TH SarabunIT๙,Bold"&amp;16 ๓๑</oddHeader>
    <evenHeader>&amp;C&amp;"TH SarabunIT๙,Bold"&amp;16 31</evenHeader>
    <firstHeader>&amp;C&amp;"TH SarabunIT๙,Bold"&amp;16 30</firstHead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theme="9" tint="0.39997558519241921"/>
    <pageSetUpPr fitToPage="1"/>
  </sheetPr>
  <dimension ref="A1:H93"/>
  <sheetViews>
    <sheetView view="pageLayout" zoomScaleNormal="100" zoomScaleSheetLayoutView="100" workbookViewId="0">
      <selection activeCell="C6" sqref="C6"/>
    </sheetView>
  </sheetViews>
  <sheetFormatPr defaultColWidth="9.140625" defaultRowHeight="21"/>
  <cols>
    <col min="1" max="1" width="16.140625" style="47" customWidth="1"/>
    <col min="2" max="2" width="22.28515625" style="47" customWidth="1"/>
    <col min="3" max="3" width="25.140625" style="46" customWidth="1"/>
    <col min="4" max="4" width="18.85546875" style="46" customWidth="1"/>
    <col min="5" max="5" width="18.5703125" style="46" customWidth="1"/>
    <col min="6" max="6" width="12" style="47" customWidth="1"/>
    <col min="7" max="16384" width="9.140625" style="47"/>
  </cols>
  <sheetData>
    <row r="1" spans="1:5">
      <c r="A1" s="45" t="s">
        <v>370</v>
      </c>
      <c r="B1" s="45"/>
    </row>
    <row r="2" spans="1:5" ht="13.5" customHeight="1">
      <c r="A2" s="45"/>
      <c r="B2" s="45"/>
    </row>
    <row r="3" spans="1:5" s="45" customFormat="1" ht="21" customHeight="1">
      <c r="A3" s="386" t="s">
        <v>143</v>
      </c>
      <c r="B3" s="387"/>
      <c r="C3" s="390" t="s">
        <v>255</v>
      </c>
      <c r="D3" s="391"/>
      <c r="E3" s="392"/>
    </row>
    <row r="4" spans="1:5" s="45" customFormat="1">
      <c r="A4" s="388"/>
      <c r="B4" s="389"/>
      <c r="C4" s="48" t="s">
        <v>371</v>
      </c>
      <c r="D4" s="48" t="s">
        <v>372</v>
      </c>
      <c r="E4" s="48" t="s">
        <v>318</v>
      </c>
    </row>
    <row r="5" spans="1:5">
      <c r="A5" s="49" t="s">
        <v>373</v>
      </c>
      <c r="B5" s="49"/>
      <c r="C5" s="216" t="s">
        <v>374</v>
      </c>
      <c r="D5" s="50" t="s">
        <v>283</v>
      </c>
      <c r="E5" s="50"/>
    </row>
    <row r="6" spans="1:5">
      <c r="A6" s="55"/>
      <c r="B6" s="56"/>
      <c r="C6" s="51" t="s">
        <v>658</v>
      </c>
      <c r="D6" s="51" t="s">
        <v>284</v>
      </c>
      <c r="E6" s="51"/>
    </row>
    <row r="7" spans="1:5">
      <c r="A7" s="52" t="s">
        <v>375</v>
      </c>
      <c r="B7" s="52"/>
      <c r="C7" s="50" t="s">
        <v>376</v>
      </c>
      <c r="D7" s="50" t="s">
        <v>283</v>
      </c>
      <c r="E7" s="50"/>
    </row>
    <row r="8" spans="1:5">
      <c r="A8" s="57"/>
      <c r="B8" s="58"/>
      <c r="C8" s="51" t="s">
        <v>292</v>
      </c>
      <c r="D8" s="51" t="s">
        <v>284</v>
      </c>
      <c r="E8" s="51"/>
    </row>
    <row r="9" spans="1:5">
      <c r="A9" s="52" t="s">
        <v>377</v>
      </c>
      <c r="B9" s="52"/>
      <c r="C9" s="50" t="s">
        <v>659</v>
      </c>
      <c r="D9" s="50" t="s">
        <v>283</v>
      </c>
      <c r="E9" s="50"/>
    </row>
    <row r="10" spans="1:5">
      <c r="A10" s="57"/>
      <c r="B10" s="58"/>
      <c r="C10" s="51"/>
      <c r="D10" s="51" t="s">
        <v>284</v>
      </c>
      <c r="E10" s="51"/>
    </row>
    <row r="11" spans="1:5">
      <c r="A11" s="52" t="s">
        <v>378</v>
      </c>
      <c r="B11" s="52"/>
      <c r="C11" s="50" t="s">
        <v>287</v>
      </c>
      <c r="D11" s="50" t="s">
        <v>283</v>
      </c>
      <c r="E11" s="50"/>
    </row>
    <row r="12" spans="1:5">
      <c r="A12" s="57"/>
      <c r="B12" s="58"/>
      <c r="C12" s="51" t="s">
        <v>293</v>
      </c>
      <c r="D12" s="51" t="s">
        <v>284</v>
      </c>
      <c r="E12" s="51"/>
    </row>
    <row r="13" spans="1:5">
      <c r="A13" s="52" t="s">
        <v>379</v>
      </c>
      <c r="B13" s="52"/>
      <c r="C13" s="245" t="s">
        <v>678</v>
      </c>
      <c r="D13" s="50"/>
      <c r="E13" s="399" t="s">
        <v>280</v>
      </c>
    </row>
    <row r="14" spans="1:5">
      <c r="A14" s="57"/>
      <c r="B14" s="58"/>
      <c r="C14" s="246" t="s">
        <v>677</v>
      </c>
      <c r="D14" s="51"/>
      <c r="E14" s="400"/>
    </row>
    <row r="15" spans="1:5">
      <c r="A15" s="52" t="s">
        <v>380</v>
      </c>
      <c r="B15" s="52"/>
      <c r="C15" s="50"/>
      <c r="D15" s="50" t="s">
        <v>283</v>
      </c>
      <c r="E15" s="50" t="s">
        <v>261</v>
      </c>
    </row>
    <row r="16" spans="1:5">
      <c r="A16" s="57"/>
      <c r="B16" s="58"/>
      <c r="C16" s="51"/>
      <c r="D16" s="51" t="s">
        <v>284</v>
      </c>
      <c r="E16" s="51"/>
    </row>
    <row r="18" spans="1:8">
      <c r="A18" s="46" t="s">
        <v>285</v>
      </c>
      <c r="B18" s="47" t="s">
        <v>676</v>
      </c>
      <c r="C18" s="47"/>
      <c r="D18" s="47"/>
      <c r="E18" s="47"/>
    </row>
    <row r="19" spans="1:8">
      <c r="A19" s="46" t="s">
        <v>276</v>
      </c>
      <c r="B19" s="47" t="s">
        <v>660</v>
      </c>
      <c r="C19" s="47"/>
      <c r="D19" s="47"/>
      <c r="E19" s="47"/>
      <c r="G19" s="53"/>
      <c r="H19" s="53"/>
    </row>
    <row r="20" spans="1:8">
      <c r="A20" s="46" t="s">
        <v>286</v>
      </c>
      <c r="B20" s="47" t="s">
        <v>661</v>
      </c>
      <c r="C20" s="47"/>
      <c r="D20" s="47"/>
      <c r="E20" s="47"/>
      <c r="G20" s="53"/>
      <c r="H20" s="53"/>
    </row>
    <row r="21" spans="1:8">
      <c r="A21" s="46" t="s">
        <v>287</v>
      </c>
      <c r="B21" s="47" t="s">
        <v>662</v>
      </c>
      <c r="C21" s="47"/>
      <c r="D21" s="47"/>
      <c r="E21" s="47"/>
      <c r="G21" s="53"/>
      <c r="H21" s="53"/>
    </row>
    <row r="22" spans="1:8">
      <c r="A22" s="46" t="s">
        <v>288</v>
      </c>
      <c r="B22" s="47" t="s">
        <v>663</v>
      </c>
      <c r="C22" s="47"/>
      <c r="D22" s="47"/>
      <c r="E22" s="47"/>
      <c r="G22" s="53"/>
      <c r="H22" s="53"/>
    </row>
    <row r="23" spans="1:8">
      <c r="A23" s="46" t="s">
        <v>289</v>
      </c>
      <c r="B23" s="47" t="s">
        <v>405</v>
      </c>
      <c r="C23" s="47"/>
      <c r="D23" s="47"/>
      <c r="E23" s="47"/>
      <c r="G23" s="53"/>
      <c r="H23" s="53"/>
    </row>
    <row r="24" spans="1:8">
      <c r="A24" s="46"/>
      <c r="B24" s="47" t="s">
        <v>664</v>
      </c>
      <c r="C24" s="47"/>
      <c r="D24" s="47"/>
      <c r="E24" s="47"/>
      <c r="G24" s="53"/>
      <c r="H24" s="53"/>
    </row>
    <row r="25" spans="1:8">
      <c r="A25" s="46" t="s">
        <v>290</v>
      </c>
      <c r="B25" s="47" t="s">
        <v>381</v>
      </c>
      <c r="C25" s="47"/>
      <c r="D25" s="47"/>
      <c r="E25" s="47"/>
      <c r="G25" s="53"/>
      <c r="H25" s="53"/>
    </row>
    <row r="26" spans="1:8">
      <c r="A26" s="46"/>
      <c r="B26" s="47" t="s">
        <v>665</v>
      </c>
      <c r="C26" s="47"/>
      <c r="D26" s="47"/>
      <c r="E26" s="47"/>
      <c r="G26" s="53"/>
      <c r="H26" s="53"/>
    </row>
    <row r="27" spans="1:8">
      <c r="A27" s="46" t="s">
        <v>291</v>
      </c>
      <c r="B27" s="47" t="s">
        <v>382</v>
      </c>
      <c r="C27" s="47"/>
      <c r="D27" s="47"/>
      <c r="E27" s="47"/>
      <c r="G27" s="53"/>
      <c r="H27" s="53"/>
    </row>
    <row r="28" spans="1:8">
      <c r="A28" s="46"/>
      <c r="B28" s="47" t="s">
        <v>666</v>
      </c>
      <c r="C28" s="47"/>
      <c r="D28" s="47"/>
      <c r="E28" s="47"/>
      <c r="G28" s="53"/>
      <c r="H28" s="53"/>
    </row>
    <row r="29" spans="1:8">
      <c r="A29" s="46" t="s">
        <v>280</v>
      </c>
      <c r="B29" s="47" t="s">
        <v>383</v>
      </c>
      <c r="C29" s="47"/>
      <c r="D29" s="47"/>
      <c r="E29" s="47"/>
      <c r="G29" s="53"/>
      <c r="H29" s="53"/>
    </row>
    <row r="30" spans="1:8">
      <c r="A30" s="46" t="s">
        <v>283</v>
      </c>
      <c r="B30" s="47" t="s">
        <v>667</v>
      </c>
      <c r="C30" s="47"/>
      <c r="D30" s="47"/>
      <c r="E30" s="47"/>
      <c r="G30" s="53"/>
      <c r="H30" s="53"/>
    </row>
    <row r="31" spans="1:8">
      <c r="A31" s="46" t="s">
        <v>261</v>
      </c>
      <c r="B31" s="47" t="s">
        <v>668</v>
      </c>
      <c r="C31" s="47"/>
      <c r="D31" s="47"/>
      <c r="E31" s="47"/>
      <c r="G31" s="53"/>
      <c r="H31" s="53"/>
    </row>
    <row r="32" spans="1:8">
      <c r="A32" s="46"/>
      <c r="B32" s="46"/>
      <c r="C32" s="47"/>
      <c r="D32" s="47"/>
      <c r="E32" s="47"/>
      <c r="G32" s="53"/>
      <c r="H32" s="53"/>
    </row>
    <row r="33" spans="1:8">
      <c r="A33" s="46"/>
      <c r="B33" s="46"/>
      <c r="C33" s="47"/>
      <c r="D33" s="47"/>
      <c r="E33" s="47"/>
      <c r="G33" s="53"/>
      <c r="H33" s="53"/>
    </row>
    <row r="34" spans="1:8">
      <c r="A34" s="46"/>
      <c r="B34" s="46"/>
      <c r="C34" s="47"/>
      <c r="D34" s="47"/>
      <c r="E34" s="47"/>
      <c r="G34" s="53"/>
      <c r="H34" s="53"/>
    </row>
    <row r="35" spans="1:8">
      <c r="A35" s="46"/>
      <c r="B35" s="46"/>
      <c r="C35" s="47"/>
      <c r="D35" s="47"/>
      <c r="E35" s="47"/>
      <c r="G35" s="53"/>
      <c r="H35" s="53"/>
    </row>
    <row r="36" spans="1:8">
      <c r="A36" s="46"/>
      <c r="B36" s="46"/>
      <c r="C36" s="47"/>
      <c r="D36" s="47"/>
      <c r="E36" s="47"/>
      <c r="G36" s="53"/>
      <c r="H36" s="53"/>
    </row>
    <row r="37" spans="1:8">
      <c r="A37" s="46"/>
      <c r="B37" s="46"/>
      <c r="C37" s="47"/>
      <c r="D37" s="47"/>
      <c r="E37" s="47"/>
      <c r="G37" s="53"/>
      <c r="H37" s="53"/>
    </row>
    <row r="38" spans="1:8">
      <c r="A38" s="46"/>
      <c r="B38" s="46"/>
      <c r="C38" s="47"/>
      <c r="D38" s="47"/>
      <c r="E38" s="47"/>
      <c r="G38" s="53"/>
      <c r="H38" s="53"/>
    </row>
    <row r="39" spans="1:8">
      <c r="A39" s="46"/>
      <c r="B39" s="46"/>
      <c r="C39" s="47"/>
      <c r="D39" s="47"/>
      <c r="E39" s="47"/>
      <c r="G39" s="53"/>
      <c r="H39" s="53"/>
    </row>
    <row r="40" spans="1:8">
      <c r="A40" s="46"/>
      <c r="B40" s="46"/>
      <c r="C40" s="47"/>
      <c r="D40" s="47"/>
      <c r="E40" s="47"/>
      <c r="G40" s="53"/>
      <c r="H40" s="53"/>
    </row>
    <row r="41" spans="1:8">
      <c r="A41" s="46"/>
      <c r="B41" s="46"/>
      <c r="C41" s="47"/>
      <c r="D41" s="47"/>
      <c r="E41" s="47"/>
      <c r="G41" s="53"/>
      <c r="H41" s="53"/>
    </row>
    <row r="42" spans="1:8">
      <c r="A42" s="46"/>
      <c r="B42" s="46"/>
      <c r="C42" s="47"/>
      <c r="D42" s="47"/>
      <c r="E42" s="47"/>
      <c r="G42" s="53"/>
      <c r="H42" s="53"/>
    </row>
    <row r="43" spans="1:8">
      <c r="A43" s="46"/>
      <c r="B43" s="46"/>
      <c r="C43" s="47"/>
      <c r="D43" s="47"/>
      <c r="E43" s="47"/>
      <c r="G43" s="53"/>
      <c r="H43" s="53"/>
    </row>
    <row r="44" spans="1:8">
      <c r="A44" s="46"/>
      <c r="B44" s="46"/>
      <c r="C44" s="47"/>
      <c r="D44" s="47"/>
      <c r="E44" s="47"/>
      <c r="G44" s="53"/>
      <c r="H44" s="53"/>
    </row>
    <row r="45" spans="1:8">
      <c r="A45" s="46"/>
      <c r="B45" s="46"/>
      <c r="C45" s="47"/>
      <c r="D45" s="47"/>
      <c r="E45" s="47"/>
      <c r="G45" s="53"/>
      <c r="H45" s="53"/>
    </row>
    <row r="46" spans="1:8">
      <c r="A46" s="46"/>
      <c r="B46" s="46"/>
      <c r="C46" s="47"/>
      <c r="D46" s="47"/>
      <c r="E46" s="47"/>
      <c r="G46" s="53"/>
      <c r="H46" s="53"/>
    </row>
    <row r="47" spans="1:8">
      <c r="A47" s="46"/>
      <c r="B47" s="46"/>
      <c r="C47" s="47"/>
      <c r="D47" s="47"/>
      <c r="E47" s="47"/>
      <c r="G47" s="53"/>
      <c r="H47" s="53"/>
    </row>
    <row r="48" spans="1:8">
      <c r="A48" s="46"/>
      <c r="B48" s="46"/>
      <c r="C48" s="47"/>
      <c r="D48" s="47"/>
      <c r="E48" s="47"/>
      <c r="G48" s="53"/>
      <c r="H48" s="53"/>
    </row>
    <row r="49" spans="1:8">
      <c r="A49" s="46"/>
      <c r="B49" s="46"/>
      <c r="C49" s="47"/>
      <c r="D49" s="47"/>
      <c r="E49" s="47"/>
      <c r="G49" s="53"/>
      <c r="H49" s="53"/>
    </row>
    <row r="50" spans="1:8">
      <c r="A50" s="46"/>
      <c r="B50" s="46"/>
      <c r="C50" s="47"/>
      <c r="D50" s="47"/>
      <c r="E50" s="47"/>
      <c r="G50" s="53"/>
      <c r="H50" s="53"/>
    </row>
    <row r="51" spans="1:8">
      <c r="A51" s="46"/>
      <c r="B51" s="46"/>
      <c r="C51" s="47"/>
      <c r="D51" s="47"/>
      <c r="E51" s="47"/>
      <c r="G51" s="53"/>
      <c r="H51" s="53"/>
    </row>
    <row r="52" spans="1:8">
      <c r="A52" s="46"/>
      <c r="B52" s="46"/>
      <c r="C52" s="47"/>
      <c r="D52" s="47"/>
      <c r="E52" s="47"/>
      <c r="G52" s="53"/>
      <c r="H52" s="53"/>
    </row>
    <row r="53" spans="1:8">
      <c r="A53" s="46"/>
      <c r="B53" s="46"/>
      <c r="C53" s="47"/>
      <c r="D53" s="47"/>
      <c r="E53" s="47"/>
      <c r="G53" s="53"/>
      <c r="H53" s="53"/>
    </row>
    <row r="54" spans="1:8">
      <c r="A54" s="46"/>
      <c r="B54" s="46"/>
      <c r="C54" s="47"/>
      <c r="D54" s="47"/>
      <c r="E54" s="47"/>
      <c r="G54" s="53"/>
      <c r="H54" s="53"/>
    </row>
    <row r="55" spans="1:8">
      <c r="A55" s="46"/>
      <c r="B55" s="46"/>
      <c r="C55" s="47"/>
      <c r="D55" s="47"/>
      <c r="E55" s="47"/>
      <c r="G55" s="53"/>
      <c r="H55" s="53"/>
    </row>
    <row r="56" spans="1:8">
      <c r="A56" s="46"/>
      <c r="B56" s="46"/>
      <c r="C56" s="47"/>
      <c r="D56" s="47"/>
      <c r="E56" s="47"/>
      <c r="G56" s="53"/>
      <c r="H56" s="53"/>
    </row>
    <row r="57" spans="1:8">
      <c r="A57" s="46"/>
      <c r="B57" s="46"/>
      <c r="C57" s="47"/>
      <c r="D57" s="47"/>
      <c r="E57" s="47"/>
      <c r="G57" s="53"/>
      <c r="H57" s="53"/>
    </row>
    <row r="58" spans="1:8">
      <c r="A58" s="46"/>
      <c r="B58" s="46"/>
      <c r="C58" s="47"/>
      <c r="D58" s="47"/>
      <c r="E58" s="47"/>
      <c r="G58" s="53"/>
      <c r="H58" s="53"/>
    </row>
    <row r="59" spans="1:8">
      <c r="A59" s="46"/>
      <c r="B59" s="46"/>
      <c r="C59" s="47"/>
      <c r="D59" s="47"/>
      <c r="E59" s="47"/>
      <c r="G59" s="53"/>
      <c r="H59" s="53"/>
    </row>
    <row r="60" spans="1:8">
      <c r="A60" s="46"/>
      <c r="B60" s="46"/>
      <c r="C60" s="47"/>
      <c r="D60" s="47"/>
      <c r="E60" s="47"/>
      <c r="G60" s="53"/>
      <c r="H60" s="53"/>
    </row>
    <row r="61" spans="1:8">
      <c r="A61" s="46"/>
      <c r="B61" s="46"/>
      <c r="C61" s="47"/>
      <c r="D61" s="47"/>
      <c r="E61" s="47"/>
      <c r="G61" s="53"/>
      <c r="H61" s="53"/>
    </row>
    <row r="62" spans="1:8">
      <c r="A62" s="46"/>
      <c r="B62" s="46"/>
      <c r="C62" s="47"/>
      <c r="D62" s="47"/>
      <c r="E62" s="47"/>
      <c r="G62" s="53"/>
      <c r="H62" s="53"/>
    </row>
    <row r="63" spans="1:8">
      <c r="A63" s="46"/>
      <c r="B63" s="46"/>
      <c r="C63" s="47"/>
      <c r="D63" s="47"/>
      <c r="E63" s="47"/>
      <c r="G63" s="53"/>
      <c r="H63" s="53"/>
    </row>
    <row r="64" spans="1:8">
      <c r="A64" s="46"/>
      <c r="B64" s="46"/>
      <c r="C64" s="47"/>
      <c r="D64" s="47"/>
      <c r="E64" s="47"/>
      <c r="G64" s="53"/>
      <c r="H64" s="53"/>
    </row>
    <row r="65" spans="1:8">
      <c r="A65" s="46"/>
      <c r="B65" s="46"/>
      <c r="C65" s="47"/>
      <c r="D65" s="47"/>
      <c r="E65" s="47"/>
      <c r="G65" s="53"/>
      <c r="H65" s="53"/>
    </row>
    <row r="66" spans="1:8">
      <c r="A66" s="46"/>
      <c r="B66" s="46"/>
      <c r="C66" s="47"/>
      <c r="D66" s="47"/>
      <c r="E66" s="47"/>
      <c r="G66" s="53"/>
      <c r="H66" s="53"/>
    </row>
    <row r="67" spans="1:8">
      <c r="A67" s="46"/>
      <c r="B67" s="46"/>
      <c r="C67" s="47"/>
      <c r="D67" s="47"/>
      <c r="E67" s="47"/>
      <c r="G67" s="53"/>
      <c r="H67" s="53"/>
    </row>
    <row r="68" spans="1:8">
      <c r="C68" s="47"/>
      <c r="D68" s="47"/>
      <c r="E68" s="47"/>
      <c r="G68" s="53"/>
      <c r="H68" s="53"/>
    </row>
    <row r="69" spans="1:8">
      <c r="A69" s="54"/>
      <c r="B69" s="54"/>
      <c r="C69" s="47"/>
      <c r="D69" s="47"/>
      <c r="E69" s="47"/>
      <c r="G69" s="53"/>
      <c r="H69" s="53"/>
    </row>
    <row r="70" spans="1:8">
      <c r="A70" s="54"/>
      <c r="B70" s="54"/>
      <c r="C70" s="47"/>
      <c r="D70" s="47"/>
      <c r="E70" s="47"/>
      <c r="G70" s="53"/>
      <c r="H70" s="53"/>
    </row>
    <row r="71" spans="1:8">
      <c r="A71" s="54"/>
      <c r="B71" s="54"/>
      <c r="C71" s="47"/>
      <c r="D71" s="47"/>
      <c r="E71" s="47"/>
      <c r="G71" s="53"/>
      <c r="H71" s="53"/>
    </row>
    <row r="72" spans="1:8">
      <c r="A72" s="54"/>
      <c r="B72" s="54"/>
      <c r="C72" s="47"/>
      <c r="D72" s="47"/>
      <c r="E72" s="47"/>
      <c r="G72" s="53"/>
      <c r="H72" s="53"/>
    </row>
    <row r="73" spans="1:8">
      <c r="A73" s="54"/>
      <c r="B73" s="54"/>
      <c r="C73" s="47"/>
      <c r="D73" s="47"/>
      <c r="E73" s="47"/>
      <c r="G73" s="53"/>
      <c r="H73" s="53"/>
    </row>
    <row r="74" spans="1:8">
      <c r="A74" s="54"/>
      <c r="B74" s="54"/>
      <c r="C74" s="47"/>
      <c r="D74" s="47"/>
      <c r="E74" s="47"/>
      <c r="G74" s="53"/>
      <c r="H74" s="53"/>
    </row>
    <row r="75" spans="1:8">
      <c r="A75" s="54"/>
      <c r="B75" s="54"/>
      <c r="C75" s="47"/>
      <c r="D75" s="47"/>
      <c r="E75" s="47"/>
      <c r="G75" s="53"/>
      <c r="H75" s="53"/>
    </row>
    <row r="76" spans="1:8">
      <c r="A76" s="54"/>
      <c r="B76" s="54"/>
      <c r="C76" s="47"/>
      <c r="D76" s="47"/>
      <c r="E76" s="47"/>
      <c r="G76" s="53"/>
      <c r="H76" s="53"/>
    </row>
    <row r="77" spans="1:8">
      <c r="A77" s="54"/>
      <c r="B77" s="54"/>
      <c r="C77" s="47"/>
      <c r="D77" s="47"/>
      <c r="E77" s="47"/>
      <c r="G77" s="53"/>
      <c r="H77" s="53"/>
    </row>
    <row r="78" spans="1:8">
      <c r="A78" s="54"/>
      <c r="B78" s="54"/>
      <c r="C78" s="47"/>
      <c r="D78" s="47"/>
      <c r="E78" s="47"/>
      <c r="G78" s="53"/>
      <c r="H78" s="53"/>
    </row>
    <row r="79" spans="1:8">
      <c r="A79" s="54"/>
      <c r="B79" s="54"/>
      <c r="C79" s="47"/>
      <c r="D79" s="47"/>
      <c r="E79" s="47"/>
      <c r="G79" s="53"/>
      <c r="H79" s="53"/>
    </row>
    <row r="80" spans="1:8">
      <c r="A80" s="54"/>
      <c r="B80" s="54"/>
      <c r="C80" s="47"/>
      <c r="D80" s="47"/>
      <c r="E80" s="47"/>
      <c r="G80" s="53"/>
      <c r="H80" s="53"/>
    </row>
    <row r="81" spans="1:8">
      <c r="A81" s="54"/>
      <c r="B81" s="54"/>
      <c r="C81" s="47"/>
      <c r="D81" s="47"/>
      <c r="E81" s="47"/>
      <c r="G81" s="53"/>
      <c r="H81" s="53"/>
    </row>
    <row r="82" spans="1:8">
      <c r="A82" s="54"/>
      <c r="B82" s="54"/>
      <c r="C82" s="47"/>
      <c r="D82" s="47"/>
      <c r="E82" s="47"/>
      <c r="G82" s="53"/>
      <c r="H82" s="53"/>
    </row>
    <row r="83" spans="1:8">
      <c r="A83" s="54"/>
      <c r="B83" s="54"/>
      <c r="C83" s="47"/>
      <c r="D83" s="47"/>
      <c r="E83" s="47"/>
      <c r="G83" s="53"/>
      <c r="H83" s="53"/>
    </row>
    <row r="84" spans="1:8">
      <c r="A84" s="54"/>
      <c r="B84" s="54"/>
      <c r="C84" s="47"/>
      <c r="D84" s="47"/>
      <c r="E84" s="47"/>
    </row>
    <row r="85" spans="1:8">
      <c r="A85" s="54"/>
      <c r="B85" s="54"/>
      <c r="C85" s="47"/>
      <c r="D85" s="47"/>
      <c r="E85" s="47"/>
    </row>
    <row r="86" spans="1:8">
      <c r="A86" s="54"/>
      <c r="B86" s="54"/>
      <c r="C86" s="47"/>
      <c r="D86" s="47"/>
      <c r="E86" s="47"/>
    </row>
    <row r="87" spans="1:8">
      <c r="A87" s="54"/>
      <c r="B87" s="54"/>
      <c r="C87" s="47"/>
      <c r="D87" s="47"/>
      <c r="E87" s="47"/>
    </row>
    <row r="88" spans="1:8">
      <c r="A88" s="54"/>
      <c r="B88" s="54"/>
      <c r="C88" s="47"/>
      <c r="D88" s="47"/>
      <c r="E88" s="47"/>
    </row>
    <row r="89" spans="1:8">
      <c r="A89" s="54"/>
      <c r="B89" s="54"/>
      <c r="C89" s="47"/>
      <c r="D89" s="47"/>
      <c r="E89" s="47"/>
    </row>
    <row r="90" spans="1:8">
      <c r="A90" s="54"/>
      <c r="B90" s="54"/>
    </row>
    <row r="91" spans="1:8">
      <c r="A91" s="54"/>
      <c r="B91" s="54"/>
    </row>
    <row r="92" spans="1:8">
      <c r="A92" s="54"/>
      <c r="B92" s="54"/>
    </row>
    <row r="93" spans="1:8">
      <c r="A93" s="54"/>
      <c r="B93" s="54"/>
    </row>
  </sheetData>
  <mergeCells count="3">
    <mergeCell ref="A3:B4"/>
    <mergeCell ref="C3:E3"/>
    <mergeCell ref="E13:E14"/>
  </mergeCells>
  <pageMargins left="0.70866141732283472" right="0.46750000000000003" top="0.62992125984251968" bottom="0.39370078740157483" header="0.31496062992125984" footer="0.31496062992125984"/>
  <pageSetup paperSize="9" scale="89" fitToHeight="0" orientation="portrait" r:id="rId1"/>
  <headerFooter>
    <oddHeader>&amp;C&amp;"TH SarabunIT๙,Bold"&amp;16 32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theme="9" tint="0.39997558519241921"/>
    <pageSetUpPr fitToPage="1"/>
  </sheetPr>
  <dimension ref="A1:S41"/>
  <sheetViews>
    <sheetView view="pageLayout" zoomScale="90" zoomScaleNormal="100" zoomScalePageLayoutView="90" workbookViewId="0">
      <selection activeCell="J14" sqref="J14"/>
    </sheetView>
  </sheetViews>
  <sheetFormatPr defaultColWidth="9.140625" defaultRowHeight="21"/>
  <cols>
    <col min="1" max="1" width="11.7109375" style="1" customWidth="1"/>
    <col min="2" max="2" width="13.5703125" style="5" customWidth="1"/>
    <col min="3" max="3" width="12.42578125" style="85" customWidth="1"/>
    <col min="4" max="5" width="9" style="85" customWidth="1"/>
    <col min="6" max="6" width="12.28515625" style="85" customWidth="1"/>
    <col min="7" max="7" width="12.140625" style="85" customWidth="1"/>
    <col min="8" max="8" width="13.42578125" style="5" customWidth="1"/>
    <col min="9" max="9" width="14.7109375" style="85" customWidth="1"/>
    <col min="10" max="10" width="13.85546875" style="85" customWidth="1"/>
    <col min="11" max="15" width="9.28515625" style="85" customWidth="1"/>
    <col min="16" max="16" width="12.5703125" style="85" customWidth="1"/>
    <col min="17" max="17" width="12.28515625" style="85" customWidth="1"/>
    <col min="18" max="18" width="13.85546875" style="1" customWidth="1"/>
    <col min="19" max="19" width="3.42578125" style="1" customWidth="1"/>
    <col min="20" max="16384" width="9.140625" style="1"/>
  </cols>
  <sheetData>
    <row r="1" spans="1:18" s="3" customFormat="1">
      <c r="A1" s="311" t="s">
        <v>749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</row>
    <row r="2" spans="1:18" s="3" customFormat="1">
      <c r="A2" s="311" t="s">
        <v>521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1"/>
      <c r="R2" s="311"/>
    </row>
    <row r="3" spans="1:18" s="3" customFormat="1">
      <c r="A3" s="311" t="s">
        <v>851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</row>
    <row r="4" spans="1:18" ht="11.25" customHeight="1"/>
    <row r="5" spans="1:18" s="86" customFormat="1" ht="18.75">
      <c r="A5" s="373" t="s">
        <v>143</v>
      </c>
      <c r="B5" s="366" t="s">
        <v>136</v>
      </c>
      <c r="C5" s="366"/>
      <c r="D5" s="366"/>
      <c r="E5" s="366"/>
      <c r="F5" s="366"/>
      <c r="G5" s="366"/>
      <c r="H5" s="367" t="s">
        <v>137</v>
      </c>
      <c r="I5" s="368"/>
      <c r="J5" s="368"/>
      <c r="K5" s="368"/>
      <c r="L5" s="368"/>
      <c r="M5" s="368"/>
      <c r="N5" s="368"/>
      <c r="O5" s="368"/>
      <c r="P5" s="368"/>
      <c r="Q5" s="369"/>
      <c r="R5" s="370" t="s">
        <v>458</v>
      </c>
    </row>
    <row r="6" spans="1:18" s="86" customFormat="1" ht="18.75">
      <c r="A6" s="373"/>
      <c r="B6" s="366" t="s">
        <v>255</v>
      </c>
      <c r="C6" s="366"/>
      <c r="D6" s="366"/>
      <c r="E6" s="366"/>
      <c r="F6" s="366"/>
      <c r="G6" s="366"/>
      <c r="H6" s="367" t="s">
        <v>255</v>
      </c>
      <c r="I6" s="368"/>
      <c r="J6" s="368"/>
      <c r="K6" s="368"/>
      <c r="L6" s="368"/>
      <c r="M6" s="368"/>
      <c r="N6" s="368"/>
      <c r="O6" s="368"/>
      <c r="P6" s="368"/>
      <c r="Q6" s="369"/>
      <c r="R6" s="371"/>
    </row>
    <row r="7" spans="1:18" s="87" customFormat="1" ht="43.5" customHeight="1">
      <c r="A7" s="373"/>
      <c r="B7" s="103" t="s">
        <v>242</v>
      </c>
      <c r="C7" s="104" t="s">
        <v>295</v>
      </c>
      <c r="D7" s="104" t="s">
        <v>296</v>
      </c>
      <c r="E7" s="104" t="s">
        <v>520</v>
      </c>
      <c r="F7" s="104" t="s">
        <v>516</v>
      </c>
      <c r="G7" s="104" t="s">
        <v>468</v>
      </c>
      <c r="H7" s="105" t="s">
        <v>242</v>
      </c>
      <c r="I7" s="106" t="s">
        <v>522</v>
      </c>
      <c r="J7" s="106" t="s">
        <v>523</v>
      </c>
      <c r="K7" s="106" t="s">
        <v>524</v>
      </c>
      <c r="L7" s="106" t="s">
        <v>525</v>
      </c>
      <c r="M7" s="106" t="s">
        <v>526</v>
      </c>
      <c r="N7" s="106" t="s">
        <v>529</v>
      </c>
      <c r="O7" s="106" t="s">
        <v>530</v>
      </c>
      <c r="P7" s="106" t="s">
        <v>466</v>
      </c>
      <c r="Q7" s="106" t="s">
        <v>468</v>
      </c>
      <c r="R7" s="372"/>
    </row>
    <row r="8" spans="1:18" s="90" customFormat="1" ht="18.75">
      <c r="A8" s="88" t="s">
        <v>135</v>
      </c>
      <c r="B8" s="88"/>
      <c r="C8" s="89"/>
      <c r="D8" s="89"/>
      <c r="E8" s="89"/>
      <c r="F8" s="89"/>
      <c r="G8" s="89"/>
      <c r="H8" s="88"/>
      <c r="I8" s="89"/>
      <c r="J8" s="89"/>
      <c r="K8" s="89"/>
      <c r="L8" s="89"/>
      <c r="M8" s="89"/>
      <c r="N8" s="89"/>
      <c r="O8" s="89"/>
      <c r="P8" s="89"/>
      <c r="Q8" s="89"/>
      <c r="R8" s="108">
        <f>SUM(C8:G8)-SUM(I8:Q8)</f>
        <v>0</v>
      </c>
    </row>
    <row r="9" spans="1:18" s="90" customFormat="1" ht="18.75">
      <c r="A9" s="91" t="s">
        <v>135</v>
      </c>
      <c r="B9" s="95"/>
      <c r="C9" s="96"/>
      <c r="D9" s="96"/>
      <c r="E9" s="96"/>
      <c r="F9" s="96"/>
      <c r="G9" s="96"/>
      <c r="H9" s="91"/>
      <c r="I9" s="92"/>
      <c r="J9" s="92"/>
      <c r="K9" s="92"/>
      <c r="L9" s="92"/>
      <c r="M9" s="92"/>
      <c r="N9" s="92"/>
      <c r="O9" s="92"/>
      <c r="P9" s="92"/>
      <c r="Q9" s="92"/>
      <c r="R9" s="108">
        <f>SUM(C9:G9)-SUM(I9:Q9)</f>
        <v>0</v>
      </c>
    </row>
    <row r="10" spans="1:18" s="90" customFormat="1" ht="19.5" thickBot="1">
      <c r="A10" s="93"/>
      <c r="B10" s="170"/>
      <c r="C10" s="171"/>
      <c r="D10" s="171"/>
      <c r="E10" s="171"/>
      <c r="F10" s="171"/>
      <c r="G10" s="177" t="s">
        <v>249</v>
      </c>
      <c r="H10" s="111" t="s">
        <v>272</v>
      </c>
      <c r="I10" s="112">
        <f t="shared" ref="I10:Q10" si="0">SUM(I8:I9)</f>
        <v>0</v>
      </c>
      <c r="J10" s="112">
        <f t="shared" si="0"/>
        <v>0</v>
      </c>
      <c r="K10" s="112">
        <f t="shared" si="0"/>
        <v>0</v>
      </c>
      <c r="L10" s="112">
        <f t="shared" si="0"/>
        <v>0</v>
      </c>
      <c r="M10" s="112">
        <f t="shared" si="0"/>
        <v>0</v>
      </c>
      <c r="N10" s="112">
        <f t="shared" si="0"/>
        <v>0</v>
      </c>
      <c r="O10" s="112">
        <f t="shared" si="0"/>
        <v>0</v>
      </c>
      <c r="P10" s="112">
        <f t="shared" si="0"/>
        <v>0</v>
      </c>
      <c r="Q10" s="112">
        <f t="shared" si="0"/>
        <v>0</v>
      </c>
      <c r="R10" s="92"/>
    </row>
    <row r="11" spans="1:18" s="90" customFormat="1" ht="19.5" thickTop="1">
      <c r="A11" s="92"/>
      <c r="B11" s="88">
        <v>4100040402</v>
      </c>
      <c r="C11" s="92">
        <v>499000</v>
      </c>
      <c r="D11" s="89"/>
      <c r="E11" s="89"/>
      <c r="F11" s="89"/>
      <c r="G11" s="89"/>
      <c r="H11" s="91">
        <v>3100047574</v>
      </c>
      <c r="I11" s="92">
        <v>499000</v>
      </c>
      <c r="J11" s="92"/>
      <c r="K11" s="92"/>
      <c r="L11" s="92"/>
      <c r="M11" s="92"/>
      <c r="N11" s="92"/>
      <c r="O11" s="92"/>
      <c r="P11" s="92"/>
      <c r="Q11" s="92"/>
      <c r="R11" s="108">
        <f>SUM(I11:Q11)-SUM(C11:G11)</f>
        <v>0</v>
      </c>
    </row>
    <row r="12" spans="1:18" s="90" customFormat="1" ht="18.75">
      <c r="A12" s="92"/>
      <c r="B12" s="88">
        <v>4100042864</v>
      </c>
      <c r="C12" s="92">
        <v>81000</v>
      </c>
      <c r="D12" s="89"/>
      <c r="E12" s="89"/>
      <c r="F12" s="89"/>
      <c r="G12" s="89"/>
      <c r="H12" s="91">
        <v>3100047868</v>
      </c>
      <c r="I12" s="92">
        <v>81000</v>
      </c>
      <c r="J12" s="92"/>
      <c r="K12" s="92"/>
      <c r="L12" s="92"/>
      <c r="M12" s="92"/>
      <c r="N12" s="92"/>
      <c r="O12" s="92"/>
      <c r="P12" s="92"/>
      <c r="Q12" s="92"/>
      <c r="R12" s="108">
        <f t="shared" ref="R12:R34" si="1">SUM(I12:Q12)-SUM(C12:G12)</f>
        <v>0</v>
      </c>
    </row>
    <row r="13" spans="1:18" s="90" customFormat="1" ht="18.75">
      <c r="A13" s="92"/>
      <c r="B13" s="88">
        <v>4100034090</v>
      </c>
      <c r="C13" s="92">
        <v>231000</v>
      </c>
      <c r="D13" s="89"/>
      <c r="E13" s="89"/>
      <c r="F13" s="89"/>
      <c r="G13" s="89"/>
      <c r="H13" s="91">
        <v>3100048044</v>
      </c>
      <c r="I13" s="92">
        <v>231000</v>
      </c>
      <c r="J13" s="92"/>
      <c r="K13" s="92"/>
      <c r="L13" s="92"/>
      <c r="M13" s="92"/>
      <c r="N13" s="92"/>
      <c r="O13" s="92"/>
      <c r="P13" s="92"/>
      <c r="Q13" s="92"/>
      <c r="R13" s="108">
        <f t="shared" si="1"/>
        <v>0</v>
      </c>
    </row>
    <row r="14" spans="1:18" s="90" customFormat="1" ht="18.75">
      <c r="A14" s="92"/>
      <c r="B14" s="88">
        <v>4100041718</v>
      </c>
      <c r="C14" s="92">
        <v>481000</v>
      </c>
      <c r="D14" s="89"/>
      <c r="E14" s="89"/>
      <c r="F14" s="89"/>
      <c r="G14" s="89"/>
      <c r="H14" s="91">
        <v>3100048869</v>
      </c>
      <c r="I14" s="92">
        <v>481000</v>
      </c>
      <c r="J14" s="92"/>
      <c r="K14" s="92"/>
      <c r="L14" s="92"/>
      <c r="M14" s="92"/>
      <c r="N14" s="92"/>
      <c r="O14" s="92"/>
      <c r="P14" s="92"/>
      <c r="Q14" s="92"/>
      <c r="R14" s="108">
        <f t="shared" si="1"/>
        <v>0</v>
      </c>
    </row>
    <row r="15" spans="1:18" s="90" customFormat="1" ht="18.75">
      <c r="A15" s="92"/>
      <c r="B15" s="88">
        <v>4100043040</v>
      </c>
      <c r="C15" s="92">
        <v>389200</v>
      </c>
      <c r="D15" s="89"/>
      <c r="E15" s="89"/>
      <c r="F15" s="89"/>
      <c r="G15" s="89"/>
      <c r="H15" s="91">
        <v>3100051471</v>
      </c>
      <c r="I15" s="92">
        <v>389200</v>
      </c>
      <c r="J15" s="92"/>
      <c r="K15" s="92"/>
      <c r="L15" s="92"/>
      <c r="M15" s="92"/>
      <c r="N15" s="92"/>
      <c r="O15" s="92"/>
      <c r="P15" s="92"/>
      <c r="Q15" s="92"/>
      <c r="R15" s="108">
        <f t="shared" si="1"/>
        <v>0</v>
      </c>
    </row>
    <row r="16" spans="1:18" s="90" customFormat="1" ht="18.75">
      <c r="A16" s="92"/>
      <c r="B16" s="88">
        <v>4100047731</v>
      </c>
      <c r="C16" s="92">
        <v>7200</v>
      </c>
      <c r="D16" s="89"/>
      <c r="E16" s="89"/>
      <c r="F16" s="89"/>
      <c r="G16" s="89"/>
      <c r="H16" s="91">
        <v>3100051698</v>
      </c>
      <c r="I16" s="92">
        <v>7200</v>
      </c>
      <c r="J16" s="92"/>
      <c r="K16" s="92"/>
      <c r="L16" s="92"/>
      <c r="M16" s="92"/>
      <c r="N16" s="92"/>
      <c r="O16" s="92"/>
      <c r="P16" s="92"/>
      <c r="Q16" s="92"/>
      <c r="R16" s="108">
        <f t="shared" si="1"/>
        <v>0</v>
      </c>
    </row>
    <row r="17" spans="1:18" s="90" customFormat="1" ht="18.75">
      <c r="A17" s="92"/>
      <c r="B17" s="88">
        <v>4100039047</v>
      </c>
      <c r="C17" s="92">
        <v>296200</v>
      </c>
      <c r="D17" s="89"/>
      <c r="E17" s="89"/>
      <c r="F17" s="89"/>
      <c r="G17" s="89"/>
      <c r="H17" s="91">
        <v>3100052315</v>
      </c>
      <c r="I17" s="92">
        <v>296200</v>
      </c>
      <c r="J17" s="92"/>
      <c r="K17" s="92"/>
      <c r="L17" s="92"/>
      <c r="M17" s="92"/>
      <c r="N17" s="92"/>
      <c r="O17" s="92"/>
      <c r="P17" s="92"/>
      <c r="Q17" s="92"/>
      <c r="R17" s="108">
        <f t="shared" si="1"/>
        <v>0</v>
      </c>
    </row>
    <row r="18" spans="1:18" s="90" customFormat="1" ht="18.75">
      <c r="A18" s="92"/>
      <c r="B18" s="88">
        <v>4100044532</v>
      </c>
      <c r="C18" s="92">
        <v>154912</v>
      </c>
      <c r="D18" s="89"/>
      <c r="E18" s="89"/>
      <c r="F18" s="89"/>
      <c r="G18" s="89"/>
      <c r="H18" s="91">
        <v>3100053285</v>
      </c>
      <c r="I18" s="92">
        <v>154912</v>
      </c>
      <c r="J18" s="92"/>
      <c r="K18" s="92"/>
      <c r="L18" s="92"/>
      <c r="M18" s="92"/>
      <c r="N18" s="92"/>
      <c r="O18" s="92"/>
      <c r="P18" s="92"/>
      <c r="Q18" s="92"/>
      <c r="R18" s="108">
        <f t="shared" si="1"/>
        <v>0</v>
      </c>
    </row>
    <row r="19" spans="1:18" s="90" customFormat="1" ht="18.75">
      <c r="A19" s="92"/>
      <c r="B19" s="88">
        <v>4100041917</v>
      </c>
      <c r="C19" s="92">
        <v>6750</v>
      </c>
      <c r="D19" s="89"/>
      <c r="E19" s="89"/>
      <c r="F19" s="89"/>
      <c r="G19" s="89"/>
      <c r="H19" s="91">
        <v>3100053553</v>
      </c>
      <c r="I19" s="92">
        <v>6750</v>
      </c>
      <c r="J19" s="92"/>
      <c r="K19" s="92"/>
      <c r="L19" s="92"/>
      <c r="M19" s="92"/>
      <c r="N19" s="92"/>
      <c r="O19" s="92"/>
      <c r="P19" s="92"/>
      <c r="Q19" s="92"/>
      <c r="R19" s="108">
        <f t="shared" si="1"/>
        <v>0</v>
      </c>
    </row>
    <row r="20" spans="1:18" s="90" customFormat="1" ht="18.75">
      <c r="A20" s="92"/>
      <c r="B20" s="88">
        <v>4100044656</v>
      </c>
      <c r="C20" s="92">
        <v>50000</v>
      </c>
      <c r="D20" s="89"/>
      <c r="E20" s="89"/>
      <c r="F20" s="89"/>
      <c r="G20" s="89"/>
      <c r="H20" s="91">
        <v>3100057651</v>
      </c>
      <c r="I20" s="92">
        <v>50000</v>
      </c>
      <c r="J20" s="92"/>
      <c r="K20" s="92"/>
      <c r="L20" s="92"/>
      <c r="M20" s="92"/>
      <c r="N20" s="92"/>
      <c r="O20" s="92"/>
      <c r="P20" s="92"/>
      <c r="Q20" s="92"/>
      <c r="R20" s="108">
        <f t="shared" si="1"/>
        <v>0</v>
      </c>
    </row>
    <row r="21" spans="1:18" s="90" customFormat="1" ht="18.75">
      <c r="A21" s="92"/>
      <c r="B21" s="88">
        <v>4100040765</v>
      </c>
      <c r="C21" s="92">
        <v>248800</v>
      </c>
      <c r="D21" s="89"/>
      <c r="E21" s="89"/>
      <c r="F21" s="89"/>
      <c r="G21" s="89"/>
      <c r="H21" s="91">
        <v>3100057934</v>
      </c>
      <c r="I21" s="92"/>
      <c r="J21" s="92">
        <v>248800</v>
      </c>
      <c r="K21" s="92"/>
      <c r="L21" s="92"/>
      <c r="M21" s="92"/>
      <c r="N21" s="92"/>
      <c r="O21" s="92"/>
      <c r="P21" s="92"/>
      <c r="Q21" s="92"/>
      <c r="R21" s="108">
        <f t="shared" si="1"/>
        <v>0</v>
      </c>
    </row>
    <row r="22" spans="1:18" s="90" customFormat="1" ht="18.75">
      <c r="A22" s="92"/>
      <c r="B22" s="88">
        <v>4100040766</v>
      </c>
      <c r="C22" s="92">
        <v>298560</v>
      </c>
      <c r="D22" s="89"/>
      <c r="E22" s="89"/>
      <c r="F22" s="89"/>
      <c r="G22" s="89"/>
      <c r="H22" s="91">
        <v>3100057935</v>
      </c>
      <c r="I22" s="92"/>
      <c r="J22" s="92">
        <v>298560</v>
      </c>
      <c r="K22" s="92"/>
      <c r="L22" s="92"/>
      <c r="M22" s="92"/>
      <c r="N22" s="92"/>
      <c r="O22" s="92"/>
      <c r="P22" s="92"/>
      <c r="Q22" s="92"/>
      <c r="R22" s="108">
        <f t="shared" si="1"/>
        <v>0</v>
      </c>
    </row>
    <row r="23" spans="1:18" s="90" customFormat="1" ht="18.75">
      <c r="A23" s="92"/>
      <c r="B23" s="88">
        <v>4100048673</v>
      </c>
      <c r="C23" s="92">
        <v>342000</v>
      </c>
      <c r="D23" s="89"/>
      <c r="E23" s="89"/>
      <c r="F23" s="89"/>
      <c r="G23" s="89"/>
      <c r="H23" s="91">
        <v>3100058688</v>
      </c>
      <c r="I23" s="92">
        <v>342000</v>
      </c>
      <c r="J23" s="92"/>
      <c r="K23" s="92"/>
      <c r="L23" s="92"/>
      <c r="M23" s="92"/>
      <c r="N23" s="92"/>
      <c r="O23" s="92"/>
      <c r="P23" s="92"/>
      <c r="Q23" s="92"/>
      <c r="R23" s="108">
        <f t="shared" si="1"/>
        <v>0</v>
      </c>
    </row>
    <row r="24" spans="1:18" s="90" customFormat="1" ht="18.75">
      <c r="A24" s="92"/>
      <c r="B24" s="88">
        <v>4100040767</v>
      </c>
      <c r="C24" s="92">
        <v>497600</v>
      </c>
      <c r="D24" s="89"/>
      <c r="E24" s="89"/>
      <c r="F24" s="89"/>
      <c r="G24" s="89"/>
      <c r="H24" s="91">
        <v>3100058823</v>
      </c>
      <c r="I24" s="92"/>
      <c r="J24" s="92">
        <v>497600</v>
      </c>
      <c r="K24" s="92"/>
      <c r="L24" s="92"/>
      <c r="M24" s="92"/>
      <c r="N24" s="92"/>
      <c r="O24" s="92"/>
      <c r="P24" s="92"/>
      <c r="Q24" s="92"/>
      <c r="R24" s="108">
        <f t="shared" si="1"/>
        <v>0</v>
      </c>
    </row>
    <row r="25" spans="1:18" s="90" customFormat="1" ht="18.75">
      <c r="A25" s="92"/>
      <c r="B25" s="88">
        <v>4100040768</v>
      </c>
      <c r="C25" s="92">
        <v>323440</v>
      </c>
      <c r="D25" s="89"/>
      <c r="E25" s="89"/>
      <c r="F25" s="89"/>
      <c r="G25" s="89"/>
      <c r="H25" s="91">
        <v>3100058825</v>
      </c>
      <c r="I25" s="92"/>
      <c r="J25" s="92">
        <v>323440</v>
      </c>
      <c r="K25" s="92"/>
      <c r="L25" s="92"/>
      <c r="M25" s="92"/>
      <c r="N25" s="92"/>
      <c r="O25" s="92"/>
      <c r="P25" s="92"/>
      <c r="Q25" s="92"/>
      <c r="R25" s="108">
        <f t="shared" si="1"/>
        <v>0</v>
      </c>
    </row>
    <row r="26" spans="1:18" s="90" customFormat="1" ht="18.75">
      <c r="A26" s="92"/>
      <c r="B26" s="88">
        <v>4100046202</v>
      </c>
      <c r="C26" s="92">
        <v>1000</v>
      </c>
      <c r="D26" s="89"/>
      <c r="E26" s="89"/>
      <c r="F26" s="89"/>
      <c r="G26" s="89"/>
      <c r="H26" s="91">
        <v>3100060442</v>
      </c>
      <c r="I26" s="92"/>
      <c r="J26" s="92"/>
      <c r="K26" s="92">
        <v>1000</v>
      </c>
      <c r="L26" s="92"/>
      <c r="M26" s="92"/>
      <c r="N26" s="92"/>
      <c r="O26" s="92"/>
      <c r="P26" s="92"/>
      <c r="Q26" s="92"/>
      <c r="R26" s="108">
        <f t="shared" si="1"/>
        <v>0</v>
      </c>
    </row>
    <row r="27" spans="1:18" s="90" customFormat="1" ht="18.75">
      <c r="A27" s="92"/>
      <c r="B27" s="88">
        <v>4100047170</v>
      </c>
      <c r="C27" s="92">
        <v>497000</v>
      </c>
      <c r="D27" s="89"/>
      <c r="E27" s="89"/>
      <c r="F27" s="89"/>
      <c r="G27" s="89"/>
      <c r="H27" s="91">
        <v>3100060670</v>
      </c>
      <c r="I27" s="92">
        <v>497000</v>
      </c>
      <c r="J27" s="92"/>
      <c r="K27" s="92"/>
      <c r="L27" s="92"/>
      <c r="M27" s="92"/>
      <c r="N27" s="92"/>
      <c r="O27" s="92"/>
      <c r="P27" s="92"/>
      <c r="Q27" s="92"/>
      <c r="R27" s="108">
        <f t="shared" si="1"/>
        <v>0</v>
      </c>
    </row>
    <row r="28" spans="1:18" s="90" customFormat="1" ht="18.75">
      <c r="A28" s="92"/>
      <c r="B28" s="88">
        <v>4100040767</v>
      </c>
      <c r="C28" s="92">
        <v>497600</v>
      </c>
      <c r="D28" s="89"/>
      <c r="E28" s="89"/>
      <c r="F28" s="89"/>
      <c r="G28" s="89"/>
      <c r="H28" s="91">
        <v>3100062419</v>
      </c>
      <c r="I28" s="92"/>
      <c r="J28" s="92">
        <v>497600</v>
      </c>
      <c r="K28" s="92"/>
      <c r="L28" s="92"/>
      <c r="M28" s="92"/>
      <c r="N28" s="92"/>
      <c r="O28" s="92"/>
      <c r="P28" s="92"/>
      <c r="Q28" s="92"/>
      <c r="R28" s="108">
        <f t="shared" si="1"/>
        <v>0</v>
      </c>
    </row>
    <row r="29" spans="1:18" s="90" customFormat="1" ht="18.75">
      <c r="A29" s="93"/>
      <c r="B29" s="88">
        <v>4100048300</v>
      </c>
      <c r="C29" s="89">
        <v>1536147.26</v>
      </c>
      <c r="D29" s="89"/>
      <c r="E29" s="89"/>
      <c r="F29" s="89"/>
      <c r="G29" s="89"/>
      <c r="H29" s="91">
        <v>3100062432</v>
      </c>
      <c r="I29" s="92">
        <v>1536147.26</v>
      </c>
      <c r="J29" s="92"/>
      <c r="K29" s="92"/>
      <c r="L29" s="92"/>
      <c r="M29" s="92"/>
      <c r="N29" s="92"/>
      <c r="O29" s="92"/>
      <c r="P29" s="92"/>
      <c r="Q29" s="92"/>
      <c r="R29" s="108">
        <f t="shared" si="1"/>
        <v>0</v>
      </c>
    </row>
    <row r="30" spans="1:18" s="90" customFormat="1" ht="18.75">
      <c r="A30" s="93"/>
      <c r="B30" s="91"/>
      <c r="C30" s="92"/>
      <c r="D30" s="92"/>
      <c r="E30" s="92"/>
      <c r="F30" s="89"/>
      <c r="G30" s="92"/>
      <c r="H30" s="91">
        <v>3100013066</v>
      </c>
      <c r="I30" s="92">
        <v>385900</v>
      </c>
      <c r="J30" s="92"/>
      <c r="K30" s="92"/>
      <c r="L30" s="92"/>
      <c r="M30" s="92"/>
      <c r="N30" s="92"/>
      <c r="O30" s="92"/>
      <c r="P30" s="92"/>
      <c r="Q30" s="92"/>
      <c r="R30" s="108">
        <f t="shared" si="1"/>
        <v>385900</v>
      </c>
    </row>
    <row r="31" spans="1:18" s="90" customFormat="1" ht="18.75">
      <c r="A31" s="93"/>
      <c r="B31" s="91"/>
      <c r="C31" s="92"/>
      <c r="D31" s="92"/>
      <c r="E31" s="92"/>
      <c r="F31" s="89"/>
      <c r="G31" s="92"/>
      <c r="H31" s="91">
        <v>3100013067</v>
      </c>
      <c r="I31" s="92">
        <v>157600</v>
      </c>
      <c r="J31" s="92"/>
      <c r="K31" s="92"/>
      <c r="L31" s="92"/>
      <c r="M31" s="92"/>
      <c r="N31" s="92"/>
      <c r="O31" s="92"/>
      <c r="P31" s="92"/>
      <c r="Q31" s="92"/>
      <c r="R31" s="108">
        <f t="shared" si="1"/>
        <v>157600</v>
      </c>
    </row>
    <row r="32" spans="1:18" s="90" customFormat="1" ht="18.75">
      <c r="A32" s="93"/>
      <c r="B32" s="91"/>
      <c r="C32" s="92"/>
      <c r="D32" s="92"/>
      <c r="E32" s="92"/>
      <c r="F32" s="89"/>
      <c r="G32" s="92"/>
      <c r="H32" s="91">
        <v>3100013068</v>
      </c>
      <c r="I32" s="92">
        <v>2000</v>
      </c>
      <c r="J32" s="92"/>
      <c r="K32" s="92"/>
      <c r="L32" s="92"/>
      <c r="M32" s="92"/>
      <c r="N32" s="92"/>
      <c r="O32" s="92"/>
      <c r="P32" s="92"/>
      <c r="Q32" s="92"/>
      <c r="R32" s="108">
        <f t="shared" si="1"/>
        <v>2000</v>
      </c>
    </row>
    <row r="33" spans="1:19" s="90" customFormat="1" ht="18.75">
      <c r="A33" s="93"/>
      <c r="B33" s="91"/>
      <c r="C33" s="92"/>
      <c r="D33" s="92"/>
      <c r="E33" s="92"/>
      <c r="F33" s="89"/>
      <c r="G33" s="92"/>
      <c r="H33" s="91">
        <v>3100013069</v>
      </c>
      <c r="I33" s="92">
        <v>7500</v>
      </c>
      <c r="J33" s="92"/>
      <c r="K33" s="92"/>
      <c r="L33" s="92"/>
      <c r="M33" s="92"/>
      <c r="N33" s="92"/>
      <c r="O33" s="92"/>
      <c r="P33" s="92"/>
      <c r="Q33" s="92"/>
      <c r="R33" s="108">
        <f t="shared" si="1"/>
        <v>7500</v>
      </c>
    </row>
    <row r="34" spans="1:19" s="90" customFormat="1" ht="18.75">
      <c r="A34" s="93"/>
      <c r="B34" s="91"/>
      <c r="C34" s="92"/>
      <c r="D34" s="92"/>
      <c r="E34" s="92"/>
      <c r="F34" s="89"/>
      <c r="G34" s="92"/>
      <c r="H34" s="91"/>
      <c r="I34" s="92"/>
      <c r="J34" s="92"/>
      <c r="K34" s="92"/>
      <c r="L34" s="92"/>
      <c r="M34" s="92"/>
      <c r="N34" s="92"/>
      <c r="O34" s="92"/>
      <c r="P34" s="92"/>
      <c r="Q34" s="92"/>
      <c r="R34" s="108">
        <f t="shared" si="1"/>
        <v>0</v>
      </c>
    </row>
    <row r="35" spans="1:19" s="90" customFormat="1" ht="18.75">
      <c r="A35" s="93"/>
      <c r="B35" s="91"/>
      <c r="C35" s="92"/>
      <c r="D35" s="92"/>
      <c r="E35" s="92"/>
      <c r="F35" s="89"/>
      <c r="G35" s="92"/>
      <c r="H35" s="91"/>
      <c r="I35" s="92"/>
      <c r="J35" s="92"/>
      <c r="K35" s="92"/>
      <c r="L35" s="92"/>
      <c r="M35" s="92"/>
      <c r="N35" s="92"/>
      <c r="O35" s="92"/>
      <c r="P35" s="92"/>
      <c r="Q35" s="92"/>
      <c r="R35" s="108">
        <f>SUM(C35:G35)-SUM(I35:Q35)</f>
        <v>0</v>
      </c>
    </row>
    <row r="36" spans="1:19" s="90" customFormat="1" ht="18.75">
      <c r="A36" s="94"/>
      <c r="B36" s="95"/>
      <c r="C36" s="96"/>
      <c r="D36" s="96"/>
      <c r="E36" s="96"/>
      <c r="F36" s="89"/>
      <c r="G36" s="96"/>
      <c r="H36" s="95"/>
      <c r="I36" s="96"/>
      <c r="J36" s="96"/>
      <c r="K36" s="96"/>
      <c r="L36" s="96"/>
      <c r="M36" s="96"/>
      <c r="N36" s="96"/>
      <c r="O36" s="96"/>
      <c r="P36" s="96"/>
      <c r="Q36" s="96"/>
      <c r="R36" s="108">
        <f>SUM(C36:G36)-SUM(I36:Q36)</f>
        <v>0</v>
      </c>
    </row>
    <row r="37" spans="1:19" s="86" customFormat="1" ht="19.5" thickBot="1">
      <c r="A37" s="97"/>
      <c r="B37" s="113" t="s">
        <v>207</v>
      </c>
      <c r="C37" s="114">
        <f>SUM(C8:C36)</f>
        <v>6438409.2599999998</v>
      </c>
      <c r="D37" s="114">
        <f>SUM(D8:D36)</f>
        <v>0</v>
      </c>
      <c r="E37" s="114">
        <f>SUM(E8:E36)</f>
        <v>0</v>
      </c>
      <c r="F37" s="114">
        <f>SUM(F8:F36)</f>
        <v>0</v>
      </c>
      <c r="G37" s="114">
        <f>SUM(G8:G36)</f>
        <v>0</v>
      </c>
      <c r="H37" s="111"/>
      <c r="I37" s="112">
        <f>SUM(I11:I36)</f>
        <v>5124409.26</v>
      </c>
      <c r="J37" s="112">
        <f t="shared" ref="J37:O37" si="2">SUM(J11:J36)</f>
        <v>1866000</v>
      </c>
      <c r="K37" s="112">
        <f t="shared" si="2"/>
        <v>1000</v>
      </c>
      <c r="L37" s="112">
        <f t="shared" si="2"/>
        <v>0</v>
      </c>
      <c r="M37" s="112">
        <f t="shared" si="2"/>
        <v>0</v>
      </c>
      <c r="N37" s="112">
        <f t="shared" si="2"/>
        <v>0</v>
      </c>
      <c r="O37" s="112">
        <f t="shared" si="2"/>
        <v>0</v>
      </c>
      <c r="P37" s="112">
        <f>SUM(P11:P36)</f>
        <v>0</v>
      </c>
      <c r="Q37" s="112">
        <f>SUM(Q11:Q36)</f>
        <v>0</v>
      </c>
      <c r="R37" s="110">
        <f>SUM(R8:R36)</f>
        <v>553000</v>
      </c>
      <c r="S37" s="178" t="s">
        <v>542</v>
      </c>
    </row>
    <row r="38" spans="1:19" s="86" customFormat="1" ht="19.5" thickTop="1">
      <c r="B38" s="98"/>
      <c r="C38" s="99"/>
      <c r="D38" s="99"/>
      <c r="E38" s="99"/>
      <c r="F38" s="99"/>
      <c r="G38" s="99"/>
      <c r="H38" s="98"/>
      <c r="I38" s="99"/>
      <c r="J38" s="99"/>
      <c r="K38" s="99"/>
      <c r="L38" s="99"/>
      <c r="M38" s="99"/>
      <c r="N38" s="99"/>
      <c r="O38" s="99"/>
      <c r="P38" s="99"/>
      <c r="Q38" s="99"/>
      <c r="R38" s="99"/>
    </row>
    <row r="39" spans="1:19" s="90" customFormat="1" ht="18.75">
      <c r="B39" s="98"/>
      <c r="C39" s="100"/>
      <c r="D39" s="100"/>
      <c r="E39" s="177" t="s">
        <v>251</v>
      </c>
      <c r="F39" s="165" t="s">
        <v>273</v>
      </c>
      <c r="G39" s="118">
        <f>SUM(C37:G37)</f>
        <v>6438409.2599999998</v>
      </c>
      <c r="H39" s="102"/>
      <c r="I39" s="100"/>
      <c r="J39" s="100"/>
      <c r="K39" s="100"/>
      <c r="L39" s="100"/>
      <c r="M39" s="100"/>
      <c r="N39" s="101"/>
      <c r="O39" s="177" t="s">
        <v>541</v>
      </c>
      <c r="P39" s="163" t="s">
        <v>274</v>
      </c>
      <c r="Q39" s="115">
        <f>SUM(I37:Q37)</f>
        <v>6991409.2599999998</v>
      </c>
      <c r="R39" s="86"/>
    </row>
    <row r="40" spans="1:19" s="90" customFormat="1" ht="19.5" thickBot="1">
      <c r="B40" s="102"/>
      <c r="C40" s="100"/>
      <c r="D40" s="100"/>
      <c r="E40" s="100"/>
      <c r="F40" s="165" t="s">
        <v>275</v>
      </c>
      <c r="G40" s="119">
        <v>6438409.2599999998</v>
      </c>
      <c r="H40" s="102"/>
      <c r="I40" s="100"/>
      <c r="J40" s="100"/>
      <c r="K40" s="100"/>
      <c r="L40" s="100"/>
      <c r="M40" s="100"/>
      <c r="N40" s="101"/>
      <c r="O40" s="101"/>
      <c r="P40" s="163" t="s">
        <v>275</v>
      </c>
      <c r="Q40" s="116">
        <v>6991409.2599999998</v>
      </c>
      <c r="R40" s="121">
        <f>-SUM(I10:Q10)+G40-Q40</f>
        <v>-553000</v>
      </c>
    </row>
    <row r="41" spans="1:19" s="90" customFormat="1" ht="19.5" thickTop="1">
      <c r="B41" s="102"/>
      <c r="C41" s="100"/>
      <c r="D41" s="100"/>
      <c r="E41" s="100"/>
      <c r="F41" s="165" t="s">
        <v>174</v>
      </c>
      <c r="G41" s="120">
        <f>G39-G40</f>
        <v>0</v>
      </c>
      <c r="H41" s="102"/>
      <c r="I41" s="100"/>
      <c r="J41" s="100"/>
      <c r="K41" s="100"/>
      <c r="L41" s="100"/>
      <c r="M41" s="100"/>
      <c r="N41" s="101"/>
      <c r="O41" s="101"/>
      <c r="P41" s="163" t="s">
        <v>174</v>
      </c>
      <c r="Q41" s="117">
        <f>Q39-Q40</f>
        <v>0</v>
      </c>
      <c r="R41" s="86"/>
    </row>
  </sheetData>
  <mergeCells count="9">
    <mergeCell ref="A1:R1"/>
    <mergeCell ref="A2:R2"/>
    <mergeCell ref="A3:R3"/>
    <mergeCell ref="A5:A7"/>
    <mergeCell ref="B5:G5"/>
    <mergeCell ref="H5:Q5"/>
    <mergeCell ref="R5:R7"/>
    <mergeCell ref="B6:G6"/>
    <mergeCell ref="H6:Q6"/>
  </mergeCells>
  <pageMargins left="0.39370078740157483" right="0.39370078740157483" top="0.59055118110236227" bottom="0.39370078740157483" header="0.31496062992125984" footer="0.31496062992125984"/>
  <pageSetup paperSize="9" scale="65" fitToHeight="0" orientation="landscape" r:id="rId1"/>
  <headerFooter>
    <oddHeader>&amp;C&amp;"TH SarabunIT๙,Bold"&amp;16 33</oddHeader>
  </headerFooter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theme="9" tint="0.39997558519241921"/>
    <pageSetUpPr fitToPage="1"/>
  </sheetPr>
  <dimension ref="A1:S41"/>
  <sheetViews>
    <sheetView view="pageLayout" zoomScale="90" zoomScaleNormal="100" zoomScalePageLayoutView="90" workbookViewId="0">
      <selection activeCell="H5" sqref="H5:Q5"/>
    </sheetView>
  </sheetViews>
  <sheetFormatPr defaultColWidth="9.140625" defaultRowHeight="21"/>
  <cols>
    <col min="1" max="1" width="10.5703125" style="1" customWidth="1"/>
    <col min="2" max="2" width="11.28515625" style="5" customWidth="1"/>
    <col min="3" max="3" width="12.42578125" style="85" bestFit="1" customWidth="1"/>
    <col min="4" max="4" width="11.140625" style="85" customWidth="1"/>
    <col min="5" max="5" width="9.7109375" style="85" customWidth="1"/>
    <col min="6" max="6" width="12.28515625" style="85" customWidth="1"/>
    <col min="7" max="7" width="12.85546875" style="85" bestFit="1" customWidth="1"/>
    <col min="8" max="8" width="11.5703125" style="5" customWidth="1"/>
    <col min="9" max="9" width="12.42578125" style="85" bestFit="1" customWidth="1"/>
    <col min="10" max="10" width="14" style="85" customWidth="1"/>
    <col min="11" max="11" width="11.42578125" style="85" bestFit="1" customWidth="1"/>
    <col min="12" max="12" width="7.5703125" style="85" customWidth="1"/>
    <col min="13" max="13" width="7.7109375" style="85" customWidth="1"/>
    <col min="14" max="14" width="7.5703125" style="85" customWidth="1"/>
    <col min="15" max="15" width="8" style="85" customWidth="1"/>
    <col min="16" max="16" width="12.42578125" style="85" customWidth="1"/>
    <col min="17" max="17" width="13.140625" style="85" bestFit="1" customWidth="1"/>
    <col min="18" max="18" width="13.42578125" style="1" customWidth="1"/>
    <col min="19" max="19" width="3.42578125" style="1" customWidth="1"/>
    <col min="20" max="16384" width="9.140625" style="1"/>
  </cols>
  <sheetData>
    <row r="1" spans="1:18" s="3" customFormat="1">
      <c r="A1" s="311" t="s">
        <v>749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</row>
    <row r="2" spans="1:18" s="3" customFormat="1">
      <c r="A2" s="311" t="s">
        <v>532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1"/>
      <c r="R2" s="311"/>
    </row>
    <row r="3" spans="1:18" s="3" customFormat="1">
      <c r="A3" s="311" t="s">
        <v>851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</row>
    <row r="4" spans="1:18" ht="11.25" customHeight="1"/>
    <row r="5" spans="1:18" s="86" customFormat="1" ht="18.75">
      <c r="A5" s="373" t="s">
        <v>143</v>
      </c>
      <c r="B5" s="366" t="s">
        <v>136</v>
      </c>
      <c r="C5" s="366"/>
      <c r="D5" s="366"/>
      <c r="E5" s="366"/>
      <c r="F5" s="366"/>
      <c r="G5" s="366"/>
      <c r="H5" s="367" t="s">
        <v>137</v>
      </c>
      <c r="I5" s="368"/>
      <c r="J5" s="368"/>
      <c r="K5" s="368"/>
      <c r="L5" s="368"/>
      <c r="M5" s="368"/>
      <c r="N5" s="368"/>
      <c r="O5" s="368"/>
      <c r="P5" s="368"/>
      <c r="Q5" s="369"/>
      <c r="R5" s="370" t="s">
        <v>458</v>
      </c>
    </row>
    <row r="6" spans="1:18" s="86" customFormat="1" ht="18.75">
      <c r="A6" s="373"/>
      <c r="B6" s="366" t="s">
        <v>255</v>
      </c>
      <c r="C6" s="366"/>
      <c r="D6" s="366"/>
      <c r="E6" s="366"/>
      <c r="F6" s="366"/>
      <c r="G6" s="366"/>
      <c r="H6" s="367" t="s">
        <v>255</v>
      </c>
      <c r="I6" s="368"/>
      <c r="J6" s="368"/>
      <c r="K6" s="368"/>
      <c r="L6" s="368"/>
      <c r="M6" s="368"/>
      <c r="N6" s="368"/>
      <c r="O6" s="368"/>
      <c r="P6" s="368"/>
      <c r="Q6" s="369"/>
      <c r="R6" s="371"/>
    </row>
    <row r="7" spans="1:18" s="87" customFormat="1" ht="43.5" customHeight="1">
      <c r="A7" s="373"/>
      <c r="B7" s="103" t="s">
        <v>242</v>
      </c>
      <c r="C7" s="104" t="s">
        <v>295</v>
      </c>
      <c r="D7" s="104" t="s">
        <v>586</v>
      </c>
      <c r="E7" s="104" t="s">
        <v>520</v>
      </c>
      <c r="F7" s="104" t="s">
        <v>516</v>
      </c>
      <c r="G7" s="104" t="s">
        <v>468</v>
      </c>
      <c r="H7" s="105" t="s">
        <v>242</v>
      </c>
      <c r="I7" s="106" t="s">
        <v>522</v>
      </c>
      <c r="J7" s="106" t="s">
        <v>523</v>
      </c>
      <c r="K7" s="106" t="s">
        <v>524</v>
      </c>
      <c r="L7" s="106" t="s">
        <v>525</v>
      </c>
      <c r="M7" s="106" t="s">
        <v>526</v>
      </c>
      <c r="N7" s="106" t="s">
        <v>527</v>
      </c>
      <c r="O7" s="106" t="s">
        <v>530</v>
      </c>
      <c r="P7" s="106" t="s">
        <v>466</v>
      </c>
      <c r="Q7" s="106" t="s">
        <v>468</v>
      </c>
      <c r="R7" s="372"/>
    </row>
    <row r="8" spans="1:18" s="90" customFormat="1" ht="18.75">
      <c r="A8" s="88" t="s">
        <v>135</v>
      </c>
      <c r="B8" s="88">
        <v>4100037380</v>
      </c>
      <c r="C8" s="89">
        <v>528100</v>
      </c>
      <c r="D8" s="89"/>
      <c r="E8" s="89"/>
      <c r="F8" s="89"/>
      <c r="G8" s="89"/>
      <c r="H8" s="88">
        <v>3100049457</v>
      </c>
      <c r="I8" s="89"/>
      <c r="J8" s="89"/>
      <c r="K8" s="89">
        <v>528100</v>
      </c>
      <c r="L8" s="89"/>
      <c r="M8" s="89"/>
      <c r="N8" s="89"/>
      <c r="O8" s="89"/>
      <c r="P8" s="89"/>
      <c r="Q8" s="89"/>
      <c r="R8" s="108">
        <f>SUM(C8:G8)-SUM(I8:Q8)</f>
        <v>0</v>
      </c>
    </row>
    <row r="9" spans="1:18" s="90" customFormat="1" ht="18.75">
      <c r="A9" s="88" t="s">
        <v>135</v>
      </c>
      <c r="B9" s="88">
        <v>4100038391</v>
      </c>
      <c r="C9" s="89">
        <v>26985.87</v>
      </c>
      <c r="D9" s="89"/>
      <c r="E9" s="89"/>
      <c r="F9" s="89"/>
      <c r="G9" s="89"/>
      <c r="H9" s="88">
        <v>3100049896</v>
      </c>
      <c r="I9" s="89">
        <v>26985.87</v>
      </c>
      <c r="J9" s="89"/>
      <c r="K9" s="89"/>
      <c r="L9" s="89"/>
      <c r="M9" s="89"/>
      <c r="N9" s="89"/>
      <c r="O9" s="89"/>
      <c r="P9" s="89"/>
      <c r="Q9" s="89"/>
      <c r="R9" s="108">
        <f>SUM(C9:G9)-SUM(I9:Q9)</f>
        <v>0</v>
      </c>
    </row>
    <row r="10" spans="1:18" s="90" customFormat="1" ht="18.75">
      <c r="A10" s="88" t="s">
        <v>135</v>
      </c>
      <c r="B10" s="88">
        <v>4100038575</v>
      </c>
      <c r="C10" s="89">
        <v>78607.55</v>
      </c>
      <c r="D10" s="89"/>
      <c r="E10" s="89"/>
      <c r="F10" s="89"/>
      <c r="G10" s="89"/>
      <c r="H10" s="88">
        <v>3100052860</v>
      </c>
      <c r="I10" s="89">
        <v>78607.55</v>
      </c>
      <c r="J10" s="89"/>
      <c r="K10" s="89"/>
      <c r="L10" s="89"/>
      <c r="M10" s="89"/>
      <c r="N10" s="89"/>
      <c r="O10" s="89"/>
      <c r="P10" s="89"/>
      <c r="Q10" s="89"/>
      <c r="R10" s="108"/>
    </row>
    <row r="11" spans="1:18" s="90" customFormat="1" ht="18.75">
      <c r="A11" s="91" t="s">
        <v>135</v>
      </c>
      <c r="B11" s="91">
        <v>4100038596</v>
      </c>
      <c r="C11" s="89">
        <v>273416.03000000003</v>
      </c>
      <c r="D11" s="92"/>
      <c r="E11" s="92"/>
      <c r="F11" s="92"/>
      <c r="G11" s="92"/>
      <c r="H11" s="91">
        <v>3100052861</v>
      </c>
      <c r="I11" s="92">
        <v>273416.03000000003</v>
      </c>
      <c r="J11" s="92"/>
      <c r="K11" s="92"/>
      <c r="L11" s="92"/>
      <c r="M11" s="92"/>
      <c r="N11" s="92"/>
      <c r="O11" s="92"/>
      <c r="P11" s="92"/>
      <c r="Q11" s="92"/>
      <c r="R11" s="108">
        <f>SUM(C11:G11)-SUM(I11:Q11)</f>
        <v>0</v>
      </c>
    </row>
    <row r="12" spans="1:18" s="90" customFormat="1" ht="19.5" thickBot="1">
      <c r="A12" s="93"/>
      <c r="B12" s="170"/>
      <c r="C12" s="171"/>
      <c r="D12" s="171"/>
      <c r="E12" s="171"/>
      <c r="F12" s="171"/>
      <c r="G12" s="177" t="s">
        <v>249</v>
      </c>
      <c r="H12" s="111" t="s">
        <v>272</v>
      </c>
      <c r="I12" s="112">
        <f t="shared" ref="I12:Q12" si="0">SUM(I8:I11)</f>
        <v>379009.45</v>
      </c>
      <c r="J12" s="112">
        <f t="shared" si="0"/>
        <v>0</v>
      </c>
      <c r="K12" s="112">
        <f t="shared" si="0"/>
        <v>528100</v>
      </c>
      <c r="L12" s="112">
        <f t="shared" si="0"/>
        <v>0</v>
      </c>
      <c r="M12" s="112">
        <f t="shared" si="0"/>
        <v>0</v>
      </c>
      <c r="N12" s="112">
        <f t="shared" si="0"/>
        <v>0</v>
      </c>
      <c r="O12" s="112">
        <f t="shared" si="0"/>
        <v>0</v>
      </c>
      <c r="P12" s="112">
        <f t="shared" si="0"/>
        <v>0</v>
      </c>
      <c r="Q12" s="112">
        <f t="shared" si="0"/>
        <v>0</v>
      </c>
      <c r="R12" s="92"/>
    </row>
    <row r="13" spans="1:18" s="90" customFormat="1" ht="19.5" thickTop="1">
      <c r="A13" s="92"/>
      <c r="B13" s="88">
        <v>4100034085</v>
      </c>
      <c r="C13" s="89">
        <v>114410</v>
      </c>
      <c r="D13" s="89"/>
      <c r="E13" s="89"/>
      <c r="F13" s="89"/>
      <c r="G13" s="89"/>
      <c r="H13" s="91">
        <v>3100016736</v>
      </c>
      <c r="I13" s="92"/>
      <c r="J13" s="92"/>
      <c r="K13" s="89">
        <v>114410</v>
      </c>
      <c r="L13" s="92"/>
      <c r="M13" s="92"/>
      <c r="N13" s="92"/>
      <c r="O13" s="92"/>
      <c r="P13" s="92"/>
      <c r="Q13" s="92"/>
      <c r="R13" s="108">
        <f t="shared" ref="R13:R24" si="1">SUM(C13:G13)-SUM(I13:Q13)</f>
        <v>0</v>
      </c>
    </row>
    <row r="14" spans="1:18" s="90" customFormat="1" ht="18.75">
      <c r="A14" s="92"/>
      <c r="B14" s="88">
        <v>4100034086</v>
      </c>
      <c r="C14" s="89">
        <v>58300</v>
      </c>
      <c r="D14" s="89"/>
      <c r="E14" s="89"/>
      <c r="F14" s="89"/>
      <c r="G14" s="89"/>
      <c r="H14" s="91">
        <v>3100049979</v>
      </c>
      <c r="I14" s="92"/>
      <c r="J14" s="92"/>
      <c r="K14" s="89">
        <v>58300</v>
      </c>
      <c r="L14" s="92"/>
      <c r="M14" s="92"/>
      <c r="N14" s="92"/>
      <c r="O14" s="92"/>
      <c r="P14" s="92"/>
      <c r="Q14" s="92"/>
      <c r="R14" s="108">
        <f t="shared" si="1"/>
        <v>0</v>
      </c>
    </row>
    <row r="15" spans="1:18" s="90" customFormat="1" ht="18.75">
      <c r="A15" s="92"/>
      <c r="B15" s="88">
        <v>4100037380</v>
      </c>
      <c r="C15" s="89">
        <v>528100</v>
      </c>
      <c r="D15" s="89"/>
      <c r="E15" s="89"/>
      <c r="F15" s="89"/>
      <c r="G15" s="89"/>
      <c r="H15" s="91">
        <v>3100049457</v>
      </c>
      <c r="I15" s="92"/>
      <c r="J15" s="92"/>
      <c r="K15" s="89">
        <v>528100</v>
      </c>
      <c r="L15" s="92"/>
      <c r="M15" s="92"/>
      <c r="N15" s="92"/>
      <c r="O15" s="92"/>
      <c r="P15" s="92"/>
      <c r="Q15" s="92"/>
      <c r="R15" s="108">
        <f t="shared" si="1"/>
        <v>0</v>
      </c>
    </row>
    <row r="16" spans="1:18" s="90" customFormat="1" ht="18.75">
      <c r="A16" s="92"/>
      <c r="B16" s="88">
        <v>4100038391</v>
      </c>
      <c r="C16" s="89">
        <v>26985.87</v>
      </c>
      <c r="D16" s="89"/>
      <c r="E16" s="89"/>
      <c r="F16" s="89"/>
      <c r="G16" s="89"/>
      <c r="H16" s="91">
        <v>3100049896</v>
      </c>
      <c r="I16" s="89">
        <v>26985.87</v>
      </c>
      <c r="J16" s="92"/>
      <c r="K16" s="92"/>
      <c r="L16" s="92"/>
      <c r="M16" s="92"/>
      <c r="N16" s="92"/>
      <c r="O16" s="92"/>
      <c r="P16" s="92"/>
      <c r="Q16" s="92"/>
      <c r="R16" s="108">
        <f t="shared" si="1"/>
        <v>0</v>
      </c>
    </row>
    <row r="17" spans="1:18" s="90" customFormat="1" ht="18.75">
      <c r="A17" s="92"/>
      <c r="B17" s="88">
        <v>4100038575</v>
      </c>
      <c r="C17" s="89">
        <v>78607.55</v>
      </c>
      <c r="D17" s="89"/>
      <c r="E17" s="89"/>
      <c r="F17" s="89"/>
      <c r="G17" s="89"/>
      <c r="H17" s="91">
        <v>3100052860</v>
      </c>
      <c r="I17" s="89">
        <v>78607.55</v>
      </c>
      <c r="J17" s="92"/>
      <c r="K17" s="92"/>
      <c r="L17" s="92"/>
      <c r="M17" s="92"/>
      <c r="N17" s="92"/>
      <c r="O17" s="92"/>
      <c r="P17" s="92"/>
      <c r="Q17" s="92"/>
      <c r="R17" s="108">
        <f t="shared" si="1"/>
        <v>0</v>
      </c>
    </row>
    <row r="18" spans="1:18" s="90" customFormat="1" ht="18.75">
      <c r="A18" s="92"/>
      <c r="B18" s="88">
        <v>4100038596</v>
      </c>
      <c r="C18" s="89">
        <v>273416.03000000003</v>
      </c>
      <c r="D18" s="89"/>
      <c r="E18" s="89"/>
      <c r="F18" s="89"/>
      <c r="G18" s="89"/>
      <c r="H18" s="91">
        <v>3100052861</v>
      </c>
      <c r="I18" s="89">
        <v>273416.03000000003</v>
      </c>
      <c r="J18" s="92"/>
      <c r="K18" s="92"/>
      <c r="L18" s="92"/>
      <c r="M18" s="92"/>
      <c r="N18" s="92"/>
      <c r="O18" s="92"/>
      <c r="P18" s="92"/>
      <c r="Q18" s="92"/>
      <c r="R18" s="108">
        <f t="shared" si="1"/>
        <v>0</v>
      </c>
    </row>
    <row r="19" spans="1:18" s="90" customFormat="1" ht="18.75">
      <c r="A19" s="92"/>
      <c r="B19" s="88">
        <v>4100038813</v>
      </c>
      <c r="C19" s="89">
        <v>32109</v>
      </c>
      <c r="D19" s="89"/>
      <c r="E19" s="89"/>
      <c r="F19" s="89"/>
      <c r="G19" s="89"/>
      <c r="H19" s="91">
        <v>3100013970</v>
      </c>
      <c r="I19" s="89">
        <v>32109</v>
      </c>
      <c r="J19" s="92"/>
      <c r="K19" s="92"/>
      <c r="L19" s="92"/>
      <c r="M19" s="92"/>
      <c r="N19" s="92"/>
      <c r="O19" s="92"/>
      <c r="P19" s="92"/>
      <c r="Q19" s="92"/>
      <c r="R19" s="108">
        <f t="shared" si="1"/>
        <v>0</v>
      </c>
    </row>
    <row r="20" spans="1:18" s="90" customFormat="1" ht="18.75">
      <c r="A20" s="92"/>
      <c r="B20" s="88">
        <v>4100038826</v>
      </c>
      <c r="C20" s="92">
        <v>5350</v>
      </c>
      <c r="D20" s="92"/>
      <c r="E20" s="92"/>
      <c r="F20" s="92"/>
      <c r="G20" s="89"/>
      <c r="H20" s="91">
        <v>3100051426</v>
      </c>
      <c r="I20" s="92">
        <v>5350</v>
      </c>
      <c r="J20" s="92"/>
      <c r="K20" s="92"/>
      <c r="L20" s="92"/>
      <c r="M20" s="92"/>
      <c r="N20" s="92"/>
      <c r="O20" s="92"/>
      <c r="P20" s="92"/>
      <c r="Q20" s="92"/>
      <c r="R20" s="108">
        <f t="shared" si="1"/>
        <v>0</v>
      </c>
    </row>
    <row r="21" spans="1:18" s="90" customFormat="1" ht="18.75">
      <c r="A21" s="92"/>
      <c r="B21" s="88">
        <v>4100038839</v>
      </c>
      <c r="C21" s="92">
        <v>122500</v>
      </c>
      <c r="D21" s="92"/>
      <c r="E21" s="92"/>
      <c r="F21" s="92"/>
      <c r="G21" s="89"/>
      <c r="H21" s="91">
        <v>3100050764</v>
      </c>
      <c r="I21" s="92"/>
      <c r="J21" s="92"/>
      <c r="K21" s="92">
        <v>122500</v>
      </c>
      <c r="L21" s="92"/>
      <c r="M21" s="92"/>
      <c r="N21" s="92"/>
      <c r="O21" s="92"/>
      <c r="P21" s="92"/>
      <c r="Q21" s="92"/>
      <c r="R21" s="108">
        <f t="shared" si="1"/>
        <v>0</v>
      </c>
    </row>
    <row r="22" spans="1:18" s="90" customFormat="1" ht="18.75">
      <c r="A22" s="92"/>
      <c r="B22" s="88">
        <v>4100038898</v>
      </c>
      <c r="C22" s="92">
        <v>2921.1</v>
      </c>
      <c r="D22" s="92"/>
      <c r="E22" s="92"/>
      <c r="F22" s="92"/>
      <c r="G22" s="89"/>
      <c r="H22" s="91">
        <v>3100049931</v>
      </c>
      <c r="I22" s="92"/>
      <c r="J22" s="92"/>
      <c r="K22" s="92">
        <v>2921.1</v>
      </c>
      <c r="L22" s="92"/>
      <c r="M22" s="92"/>
      <c r="N22" s="92"/>
      <c r="O22" s="92"/>
      <c r="P22" s="92"/>
      <c r="Q22" s="92"/>
      <c r="R22" s="108">
        <f t="shared" si="1"/>
        <v>0</v>
      </c>
    </row>
    <row r="23" spans="1:18" s="90" customFormat="1" ht="18.75">
      <c r="A23" s="92"/>
      <c r="B23" s="88">
        <v>4100039319</v>
      </c>
      <c r="C23" s="92">
        <v>1522000</v>
      </c>
      <c r="D23" s="92"/>
      <c r="E23" s="92"/>
      <c r="F23" s="92"/>
      <c r="G23" s="89"/>
      <c r="H23" s="91">
        <v>3100044419</v>
      </c>
      <c r="I23" s="92"/>
      <c r="J23" s="92"/>
      <c r="K23" s="92">
        <v>1522000</v>
      </c>
      <c r="L23" s="92"/>
      <c r="M23" s="92"/>
      <c r="N23" s="92"/>
      <c r="O23" s="92"/>
      <c r="P23" s="92"/>
      <c r="Q23" s="92"/>
      <c r="R23" s="108">
        <f t="shared" si="1"/>
        <v>0</v>
      </c>
    </row>
    <row r="24" spans="1:18" s="90" customFormat="1" ht="18.75">
      <c r="A24" s="93"/>
      <c r="B24" s="88">
        <v>4100041425</v>
      </c>
      <c r="C24" s="92">
        <v>36140209.119999997</v>
      </c>
      <c r="D24" s="92"/>
      <c r="E24" s="92"/>
      <c r="F24" s="92"/>
      <c r="G24" s="89"/>
      <c r="H24" s="91">
        <v>3100016055</v>
      </c>
      <c r="I24" s="92">
        <v>36140209.119999997</v>
      </c>
      <c r="J24" s="92"/>
      <c r="K24" s="92"/>
      <c r="L24" s="92"/>
      <c r="M24" s="92"/>
      <c r="N24" s="92"/>
      <c r="O24" s="92"/>
      <c r="P24" s="92"/>
      <c r="Q24" s="92"/>
      <c r="R24" s="108">
        <f t="shared" si="1"/>
        <v>0</v>
      </c>
    </row>
    <row r="25" spans="1:18" s="90" customFormat="1" ht="18.75">
      <c r="A25" s="93"/>
      <c r="B25" s="91">
        <v>4100051714</v>
      </c>
      <c r="C25" s="92"/>
      <c r="D25" s="92">
        <v>264000</v>
      </c>
      <c r="E25" s="92"/>
      <c r="F25" s="92"/>
      <c r="G25" s="92"/>
      <c r="H25" s="91">
        <v>3100064043</v>
      </c>
      <c r="J25" s="89">
        <v>5280000</v>
      </c>
      <c r="K25" s="92"/>
      <c r="L25" s="92"/>
      <c r="M25" s="92"/>
      <c r="N25" s="92"/>
      <c r="O25" s="92"/>
      <c r="P25" s="92"/>
      <c r="Q25" s="92"/>
      <c r="R25" s="108">
        <f t="shared" ref="R25:R35" si="2">SUM(I25:Q25)-SUM(C25:G25)</f>
        <v>5016000</v>
      </c>
    </row>
    <row r="26" spans="1:18" s="90" customFormat="1" ht="18.75">
      <c r="A26" s="93"/>
      <c r="B26" s="91"/>
      <c r="C26" s="92"/>
      <c r="D26" s="92"/>
      <c r="E26" s="92"/>
      <c r="F26" s="92"/>
      <c r="G26" s="92"/>
      <c r="H26" s="91">
        <v>3200003426</v>
      </c>
      <c r="I26" s="89">
        <v>9140</v>
      </c>
      <c r="J26" s="92"/>
      <c r="K26" s="92"/>
      <c r="L26" s="92"/>
      <c r="M26" s="92"/>
      <c r="N26" s="92"/>
      <c r="O26" s="92"/>
      <c r="P26" s="92"/>
      <c r="Q26" s="92"/>
      <c r="R26" s="108">
        <f t="shared" si="2"/>
        <v>9140</v>
      </c>
    </row>
    <row r="27" spans="1:18" s="90" customFormat="1" ht="18.75">
      <c r="A27" s="93"/>
      <c r="B27" s="91"/>
      <c r="C27" s="92"/>
      <c r="D27" s="92"/>
      <c r="E27" s="92"/>
      <c r="F27" s="92"/>
      <c r="G27" s="92"/>
      <c r="H27" s="91">
        <v>3200012475</v>
      </c>
      <c r="I27" s="89">
        <v>4040</v>
      </c>
      <c r="J27" s="92"/>
      <c r="K27" s="92"/>
      <c r="L27" s="92"/>
      <c r="M27" s="92"/>
      <c r="N27" s="92"/>
      <c r="O27" s="92"/>
      <c r="P27" s="92"/>
      <c r="Q27" s="92"/>
      <c r="R27" s="108">
        <f t="shared" si="2"/>
        <v>4040</v>
      </c>
    </row>
    <row r="28" spans="1:18" s="90" customFormat="1" ht="18.75">
      <c r="A28" s="93"/>
      <c r="B28" s="91"/>
      <c r="C28" s="92"/>
      <c r="D28" s="92"/>
      <c r="E28" s="92"/>
      <c r="F28" s="92"/>
      <c r="G28" s="92"/>
      <c r="H28" s="91">
        <v>3200015233</v>
      </c>
      <c r="I28" s="89">
        <v>600</v>
      </c>
      <c r="J28" s="92"/>
      <c r="K28" s="92"/>
      <c r="L28" s="92"/>
      <c r="M28" s="92"/>
      <c r="N28" s="92"/>
      <c r="O28" s="92"/>
      <c r="P28" s="92"/>
      <c r="Q28" s="92"/>
      <c r="R28" s="108">
        <f t="shared" si="2"/>
        <v>600</v>
      </c>
    </row>
    <row r="29" spans="1:18" s="90" customFormat="1" ht="18.75">
      <c r="A29" s="93"/>
      <c r="B29" s="91"/>
      <c r="C29" s="92"/>
      <c r="D29" s="92"/>
      <c r="E29" s="92"/>
      <c r="F29" s="92"/>
      <c r="G29" s="92"/>
      <c r="H29" s="91">
        <v>3200015228</v>
      </c>
      <c r="I29" s="89">
        <v>63920</v>
      </c>
      <c r="J29" s="92"/>
      <c r="K29" s="92"/>
      <c r="L29" s="92"/>
      <c r="M29" s="92"/>
      <c r="N29" s="92"/>
      <c r="O29" s="92"/>
      <c r="P29" s="92"/>
      <c r="Q29" s="92"/>
      <c r="R29" s="108">
        <f t="shared" si="2"/>
        <v>63920</v>
      </c>
    </row>
    <row r="30" spans="1:18" s="90" customFormat="1" ht="18.75">
      <c r="A30" s="93"/>
      <c r="B30" s="91"/>
      <c r="C30" s="92"/>
      <c r="D30" s="92"/>
      <c r="E30" s="92"/>
      <c r="F30" s="92"/>
      <c r="G30" s="92"/>
      <c r="H30" s="91">
        <v>3100059519</v>
      </c>
      <c r="I30" s="89">
        <v>15000</v>
      </c>
      <c r="J30" s="92"/>
      <c r="K30" s="92"/>
      <c r="L30" s="92"/>
      <c r="M30" s="92"/>
      <c r="N30" s="92"/>
      <c r="O30" s="92"/>
      <c r="P30" s="92"/>
      <c r="Q30" s="92"/>
      <c r="R30" s="108">
        <f t="shared" si="2"/>
        <v>15000</v>
      </c>
    </row>
    <row r="31" spans="1:18" s="90" customFormat="1" ht="18.75">
      <c r="A31" s="93"/>
      <c r="B31" s="91"/>
      <c r="C31" s="92"/>
      <c r="D31" s="92"/>
      <c r="E31" s="92"/>
      <c r="F31" s="92"/>
      <c r="G31" s="92"/>
      <c r="H31" s="91">
        <v>3100059519</v>
      </c>
      <c r="I31" s="92">
        <v>15000</v>
      </c>
      <c r="J31" s="92"/>
      <c r="K31" s="92"/>
      <c r="L31" s="92"/>
      <c r="M31" s="92"/>
      <c r="N31" s="92"/>
      <c r="O31" s="92"/>
      <c r="P31" s="92"/>
      <c r="Q31" s="92"/>
      <c r="R31" s="108">
        <f t="shared" si="2"/>
        <v>15000</v>
      </c>
    </row>
    <row r="32" spans="1:18" s="90" customFormat="1" ht="18.75">
      <c r="A32" s="93"/>
      <c r="B32" s="91"/>
      <c r="C32" s="92"/>
      <c r="D32" s="92"/>
      <c r="E32" s="92"/>
      <c r="F32" s="92"/>
      <c r="G32" s="92"/>
      <c r="H32" s="91">
        <v>3200003357</v>
      </c>
      <c r="I32" s="92">
        <v>4342</v>
      </c>
      <c r="J32" s="92"/>
      <c r="K32" s="92"/>
      <c r="L32" s="92"/>
      <c r="M32" s="92"/>
      <c r="N32" s="92"/>
      <c r="O32" s="92"/>
      <c r="P32" s="92"/>
      <c r="Q32" s="92"/>
      <c r="R32" s="108">
        <f t="shared" si="2"/>
        <v>4342</v>
      </c>
    </row>
    <row r="33" spans="1:19" s="90" customFormat="1" ht="18.75">
      <c r="A33" s="93"/>
      <c r="B33" s="91"/>
      <c r="C33" s="92"/>
      <c r="D33" s="92"/>
      <c r="E33" s="92"/>
      <c r="F33" s="92"/>
      <c r="G33" s="92"/>
      <c r="H33" s="91">
        <v>3200012476</v>
      </c>
      <c r="I33" s="92">
        <v>7207</v>
      </c>
      <c r="J33" s="92"/>
      <c r="K33" s="92"/>
      <c r="L33" s="92"/>
      <c r="M33" s="92"/>
      <c r="N33" s="92"/>
      <c r="O33" s="92"/>
      <c r="P33" s="92"/>
      <c r="Q33" s="92"/>
      <c r="R33" s="108">
        <f t="shared" si="2"/>
        <v>7207</v>
      </c>
    </row>
    <row r="34" spans="1:19" s="90" customFormat="1" ht="18.75">
      <c r="A34" s="93"/>
      <c r="B34" s="91"/>
      <c r="C34" s="92"/>
      <c r="D34" s="92"/>
      <c r="E34" s="92"/>
      <c r="F34" s="92"/>
      <c r="G34" s="92"/>
      <c r="H34" s="91">
        <v>3200012477</v>
      </c>
      <c r="I34" s="92">
        <v>7830</v>
      </c>
      <c r="J34" s="92"/>
      <c r="K34" s="92"/>
      <c r="L34" s="92"/>
      <c r="M34" s="92"/>
      <c r="N34" s="92"/>
      <c r="O34" s="92"/>
      <c r="P34" s="92"/>
      <c r="Q34" s="92"/>
      <c r="R34" s="108">
        <f t="shared" si="2"/>
        <v>7830</v>
      </c>
    </row>
    <row r="35" spans="1:19" s="90" customFormat="1" ht="18.75">
      <c r="A35" s="93"/>
      <c r="B35" s="91"/>
      <c r="C35" s="92"/>
      <c r="D35" s="92"/>
      <c r="E35" s="92"/>
      <c r="F35" s="92"/>
      <c r="G35" s="92"/>
      <c r="H35" s="91">
        <v>3200015604</v>
      </c>
      <c r="I35" s="92">
        <v>9000</v>
      </c>
      <c r="J35" s="92"/>
      <c r="K35" s="92"/>
      <c r="L35" s="92"/>
      <c r="M35" s="92"/>
      <c r="N35" s="92"/>
      <c r="O35" s="92"/>
      <c r="P35" s="92"/>
      <c r="Q35" s="92"/>
      <c r="R35" s="108">
        <f t="shared" si="2"/>
        <v>9000</v>
      </c>
    </row>
    <row r="36" spans="1:19" s="90" customFormat="1" ht="18.75">
      <c r="A36" s="94"/>
      <c r="B36" s="95"/>
      <c r="C36" s="96"/>
      <c r="D36" s="96"/>
      <c r="E36" s="96"/>
      <c r="F36" s="96"/>
      <c r="G36" s="96"/>
      <c r="H36" s="95"/>
      <c r="I36" s="96"/>
      <c r="J36" s="96"/>
      <c r="K36" s="96"/>
      <c r="L36" s="96"/>
      <c r="M36" s="96"/>
      <c r="N36" s="96"/>
      <c r="O36" s="96"/>
      <c r="P36" s="96"/>
      <c r="Q36" s="96"/>
      <c r="R36" s="108">
        <f>SUM(C36:G36)-SUM(I36:Q36)</f>
        <v>0</v>
      </c>
    </row>
    <row r="37" spans="1:19" s="86" customFormat="1" ht="19.5" thickBot="1">
      <c r="A37" s="97"/>
      <c r="B37" s="113" t="s">
        <v>207</v>
      </c>
      <c r="C37" s="114">
        <f>SUM(C8:C36)</f>
        <v>39812018.119999997</v>
      </c>
      <c r="D37" s="114">
        <f>SUM(D8:D36)</f>
        <v>264000</v>
      </c>
      <c r="E37" s="114">
        <f>SUM(E8:E36)</f>
        <v>0</v>
      </c>
      <c r="F37" s="114">
        <f>SUM(F8:F36)</f>
        <v>0</v>
      </c>
      <c r="G37" s="114">
        <f>SUM(G8:G36)</f>
        <v>0</v>
      </c>
      <c r="H37" s="111"/>
      <c r="I37" s="112">
        <f t="shared" ref="I37:Q37" si="3">SUM(I13:I36)</f>
        <v>36692756.57</v>
      </c>
      <c r="J37" s="112">
        <f t="shared" si="3"/>
        <v>5280000</v>
      </c>
      <c r="K37" s="112">
        <f t="shared" si="3"/>
        <v>2348231.1</v>
      </c>
      <c r="L37" s="112">
        <f t="shared" si="3"/>
        <v>0</v>
      </c>
      <c r="M37" s="112">
        <f t="shared" si="3"/>
        <v>0</v>
      </c>
      <c r="N37" s="112">
        <f t="shared" si="3"/>
        <v>0</v>
      </c>
      <c r="O37" s="112">
        <f t="shared" si="3"/>
        <v>0</v>
      </c>
      <c r="P37" s="112">
        <f t="shared" si="3"/>
        <v>0</v>
      </c>
      <c r="Q37" s="112">
        <f t="shared" si="3"/>
        <v>0</v>
      </c>
      <c r="R37" s="110">
        <f>SUM(R8:R36)</f>
        <v>5152079</v>
      </c>
      <c r="S37" s="178" t="s">
        <v>542</v>
      </c>
    </row>
    <row r="38" spans="1:19" s="86" customFormat="1" ht="16.5" customHeight="1" thickTop="1">
      <c r="B38" s="98"/>
      <c r="C38" s="99"/>
      <c r="D38" s="99"/>
      <c r="E38" s="99"/>
      <c r="F38" s="99"/>
      <c r="G38" s="99"/>
      <c r="H38" s="98"/>
      <c r="I38" s="99"/>
      <c r="J38" s="99"/>
      <c r="K38" s="99"/>
      <c r="L38" s="99"/>
      <c r="M38" s="99"/>
      <c r="N38" s="99"/>
      <c r="O38" s="99"/>
      <c r="P38" s="99"/>
      <c r="Q38" s="99"/>
      <c r="R38" s="99"/>
    </row>
    <row r="39" spans="1:19" s="90" customFormat="1" ht="18.75">
      <c r="B39" s="98"/>
      <c r="C39" s="100"/>
      <c r="D39" s="100"/>
      <c r="E39" s="177" t="s">
        <v>251</v>
      </c>
      <c r="F39" s="165" t="s">
        <v>273</v>
      </c>
      <c r="G39" s="118">
        <f>SUM(C37:G37)</f>
        <v>40076018.119999997</v>
      </c>
      <c r="H39" s="102"/>
      <c r="I39" s="100"/>
      <c r="J39" s="100"/>
      <c r="K39" s="100"/>
      <c r="L39" s="100"/>
      <c r="M39" s="100"/>
      <c r="N39" s="100"/>
      <c r="O39" s="177" t="s">
        <v>541</v>
      </c>
      <c r="P39" s="163" t="s">
        <v>274</v>
      </c>
      <c r="Q39" s="115">
        <f>SUM(I37:Q37)</f>
        <v>44320987.670000002</v>
      </c>
      <c r="R39" s="86"/>
    </row>
    <row r="40" spans="1:19" s="90" customFormat="1" ht="19.5" thickBot="1">
      <c r="B40" s="102"/>
      <c r="C40" s="100"/>
      <c r="D40" s="100"/>
      <c r="E40" s="100"/>
      <c r="F40" s="165" t="s">
        <v>275</v>
      </c>
      <c r="G40" s="119">
        <v>40076018.119999997</v>
      </c>
      <c r="H40" s="102"/>
      <c r="I40" s="100"/>
      <c r="J40" s="100"/>
      <c r="K40" s="100"/>
      <c r="L40" s="100"/>
      <c r="M40" s="100"/>
      <c r="N40" s="100"/>
      <c r="O40" s="101"/>
      <c r="P40" s="163" t="s">
        <v>275</v>
      </c>
      <c r="Q40" s="116">
        <v>44320987.670000002</v>
      </c>
      <c r="R40" s="121">
        <f>-SUM(I12:Q12)+G40-Q40</f>
        <v>-5152079.0000000075</v>
      </c>
    </row>
    <row r="41" spans="1:19" s="90" customFormat="1" ht="19.5" thickTop="1">
      <c r="B41" s="102"/>
      <c r="C41" s="100"/>
      <c r="D41" s="100"/>
      <c r="E41" s="100"/>
      <c r="F41" s="165" t="s">
        <v>174</v>
      </c>
      <c r="G41" s="120">
        <f>G39-G40</f>
        <v>0</v>
      </c>
      <c r="H41" s="102"/>
      <c r="I41" s="100"/>
      <c r="J41" s="100"/>
      <c r="K41" s="100"/>
      <c r="L41" s="100"/>
      <c r="M41" s="100"/>
      <c r="N41" s="100"/>
      <c r="O41" s="101"/>
      <c r="P41" s="163" t="s">
        <v>174</v>
      </c>
      <c r="Q41" s="117">
        <f>Q39-Q40</f>
        <v>0</v>
      </c>
      <c r="R41" s="86"/>
    </row>
  </sheetData>
  <mergeCells count="9">
    <mergeCell ref="A1:R1"/>
    <mergeCell ref="A2:R2"/>
    <mergeCell ref="A3:R3"/>
    <mergeCell ref="A5:A7"/>
    <mergeCell ref="B5:G5"/>
    <mergeCell ref="H5:Q5"/>
    <mergeCell ref="R5:R7"/>
    <mergeCell ref="B6:G6"/>
    <mergeCell ref="H6:Q6"/>
  </mergeCells>
  <pageMargins left="0.39370078740157483" right="0.39370078740157483" top="0.59055118110236227" bottom="0.39370078740157483" header="0.31496062992125984" footer="0.31496062992125984"/>
  <pageSetup paperSize="9" scale="68" fitToHeight="0" orientation="landscape" r:id="rId1"/>
  <headerFooter>
    <oddHeader>&amp;C&amp;"TH SarabunIT๙,Bold"&amp;16 34</oddHeader>
  </headerFooter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theme="9" tint="0.39997558519241921"/>
    <pageSetUpPr fitToPage="1"/>
  </sheetPr>
  <dimension ref="A1:H99"/>
  <sheetViews>
    <sheetView view="pageLayout" zoomScaleNormal="100" zoomScaleSheetLayoutView="90" workbookViewId="0">
      <selection activeCell="E42" sqref="E42"/>
    </sheetView>
  </sheetViews>
  <sheetFormatPr defaultColWidth="9.140625" defaultRowHeight="21"/>
  <cols>
    <col min="1" max="1" width="17" style="47" customWidth="1"/>
    <col min="2" max="2" width="24.7109375" style="47" customWidth="1"/>
    <col min="3" max="3" width="29.7109375" style="46" customWidth="1"/>
    <col min="4" max="4" width="15.140625" style="46" customWidth="1"/>
    <col min="5" max="5" width="15.42578125" style="46" bestFit="1" customWidth="1"/>
    <col min="6" max="6" width="17.140625" style="47" customWidth="1"/>
    <col min="7" max="16384" width="9.140625" style="47"/>
  </cols>
  <sheetData>
    <row r="1" spans="1:5">
      <c r="A1" s="45" t="s">
        <v>384</v>
      </c>
      <c r="B1" s="45"/>
    </row>
    <row r="2" spans="1:5" ht="13.5" customHeight="1">
      <c r="A2" s="45"/>
      <c r="B2" s="45"/>
    </row>
    <row r="3" spans="1:5" s="45" customFormat="1" ht="21" customHeight="1">
      <c r="A3" s="386" t="s">
        <v>143</v>
      </c>
      <c r="B3" s="387"/>
      <c r="C3" s="390" t="s">
        <v>255</v>
      </c>
      <c r="D3" s="391"/>
      <c r="E3" s="392"/>
    </row>
    <row r="4" spans="1:5" s="45" customFormat="1">
      <c r="A4" s="388"/>
      <c r="B4" s="389"/>
      <c r="C4" s="48" t="s">
        <v>371</v>
      </c>
      <c r="D4" s="48" t="s">
        <v>372</v>
      </c>
      <c r="E4" s="48" t="s">
        <v>318</v>
      </c>
    </row>
    <row r="5" spans="1:5">
      <c r="A5" s="59" t="s">
        <v>385</v>
      </c>
      <c r="B5" s="61"/>
      <c r="C5" s="216" t="s">
        <v>386</v>
      </c>
      <c r="D5" s="50" t="s">
        <v>295</v>
      </c>
      <c r="E5" s="50"/>
    </row>
    <row r="6" spans="1:5">
      <c r="A6" s="55"/>
      <c r="B6" s="56"/>
      <c r="C6" s="51" t="s">
        <v>387</v>
      </c>
      <c r="D6" s="51"/>
      <c r="E6" s="51"/>
    </row>
    <row r="7" spans="1:5">
      <c r="A7" s="60" t="s">
        <v>388</v>
      </c>
      <c r="B7" s="62"/>
      <c r="C7" s="50" t="s">
        <v>389</v>
      </c>
      <c r="D7" s="50" t="s">
        <v>296</v>
      </c>
      <c r="E7" s="50"/>
    </row>
    <row r="8" spans="1:5">
      <c r="A8" s="57" t="s">
        <v>390</v>
      </c>
      <c r="B8" s="58"/>
      <c r="C8" s="51" t="s">
        <v>391</v>
      </c>
      <c r="D8" s="51"/>
      <c r="E8" s="51"/>
    </row>
    <row r="9" spans="1:5">
      <c r="A9" s="60" t="s">
        <v>414</v>
      </c>
      <c r="B9" s="62"/>
      <c r="C9" s="50" t="s">
        <v>392</v>
      </c>
      <c r="D9" s="50" t="s">
        <v>283</v>
      </c>
      <c r="E9" s="50"/>
    </row>
    <row r="10" spans="1:5">
      <c r="A10" s="57" t="s">
        <v>394</v>
      </c>
      <c r="B10" s="58"/>
      <c r="C10" s="51" t="s">
        <v>294</v>
      </c>
      <c r="D10" s="51"/>
      <c r="E10" s="51"/>
    </row>
    <row r="11" spans="1:5">
      <c r="A11" s="60" t="s">
        <v>393</v>
      </c>
      <c r="B11" s="62"/>
      <c r="C11" s="50" t="s">
        <v>305</v>
      </c>
      <c r="D11" s="50" t="s">
        <v>283</v>
      </c>
      <c r="E11" s="50"/>
    </row>
    <row r="12" spans="1:5">
      <c r="A12" s="57" t="s">
        <v>394</v>
      </c>
      <c r="B12" s="58"/>
      <c r="C12" s="51" t="s">
        <v>292</v>
      </c>
      <c r="D12" s="51"/>
      <c r="E12" s="51"/>
    </row>
    <row r="13" spans="1:5" ht="21" customHeight="1">
      <c r="A13" s="60" t="s">
        <v>379</v>
      </c>
      <c r="B13" s="62"/>
      <c r="C13" s="245" t="s">
        <v>679</v>
      </c>
      <c r="D13" s="50"/>
      <c r="E13" s="216" t="s">
        <v>280</v>
      </c>
    </row>
    <row r="14" spans="1:5">
      <c r="A14" s="57"/>
      <c r="B14" s="58"/>
      <c r="C14" s="246" t="s">
        <v>680</v>
      </c>
      <c r="D14" s="51"/>
      <c r="E14" s="217"/>
    </row>
    <row r="15" spans="1:5">
      <c r="A15" s="60" t="s">
        <v>395</v>
      </c>
      <c r="B15" s="62"/>
      <c r="C15" s="50"/>
      <c r="D15" s="50" t="s">
        <v>396</v>
      </c>
      <c r="E15" s="50" t="s">
        <v>261</v>
      </c>
    </row>
    <row r="16" spans="1:5">
      <c r="A16" s="57" t="s">
        <v>397</v>
      </c>
      <c r="B16" s="58"/>
      <c r="C16" s="51"/>
      <c r="D16" s="51"/>
      <c r="E16" s="51"/>
    </row>
    <row r="18" spans="1:8" ht="22.5" customHeight="1">
      <c r="A18" s="46" t="s">
        <v>297</v>
      </c>
      <c r="B18" s="47" t="s">
        <v>406</v>
      </c>
      <c r="D18" s="47"/>
      <c r="E18" s="47"/>
      <c r="G18" s="47" t="s">
        <v>398</v>
      </c>
    </row>
    <row r="19" spans="1:8">
      <c r="A19" s="46"/>
      <c r="B19" s="47" t="s">
        <v>669</v>
      </c>
      <c r="D19" s="47"/>
      <c r="E19" s="47"/>
    </row>
    <row r="20" spans="1:8">
      <c r="A20" s="46" t="s">
        <v>298</v>
      </c>
      <c r="B20" s="47" t="s">
        <v>407</v>
      </c>
      <c r="D20" s="47"/>
      <c r="E20" s="47"/>
      <c r="G20" s="53"/>
      <c r="H20" s="53"/>
    </row>
    <row r="21" spans="1:8">
      <c r="A21" s="46"/>
      <c r="B21" s="47" t="s">
        <v>669</v>
      </c>
      <c r="D21" s="47"/>
      <c r="E21" s="47"/>
      <c r="G21" s="53"/>
      <c r="H21" s="53"/>
    </row>
    <row r="22" spans="1:8">
      <c r="A22" s="46" t="s">
        <v>299</v>
      </c>
      <c r="B22" s="47" t="s">
        <v>408</v>
      </c>
      <c r="D22" s="47"/>
      <c r="E22" s="47"/>
      <c r="G22" s="53"/>
      <c r="H22" s="53"/>
    </row>
    <row r="23" spans="1:8">
      <c r="A23" s="46"/>
      <c r="B23" s="47" t="s">
        <v>670</v>
      </c>
      <c r="D23" s="47"/>
      <c r="E23" s="47"/>
      <c r="G23" s="53"/>
      <c r="H23" s="53"/>
    </row>
    <row r="24" spans="1:8">
      <c r="A24" s="46" t="s">
        <v>300</v>
      </c>
      <c r="B24" s="47" t="s">
        <v>409</v>
      </c>
      <c r="D24" s="47"/>
      <c r="E24" s="47"/>
      <c r="G24" s="53"/>
      <c r="H24" s="53"/>
    </row>
    <row r="25" spans="1:8">
      <c r="A25" s="46"/>
      <c r="B25" s="47" t="s">
        <v>670</v>
      </c>
      <c r="D25" s="47"/>
      <c r="E25" s="47"/>
      <c r="G25" s="53"/>
      <c r="H25" s="53"/>
    </row>
    <row r="26" spans="1:8">
      <c r="A26" s="46" t="s">
        <v>303</v>
      </c>
      <c r="B26" s="47" t="s">
        <v>410</v>
      </c>
      <c r="D26" s="47"/>
      <c r="E26" s="47"/>
      <c r="G26" s="53"/>
      <c r="H26" s="53"/>
    </row>
    <row r="27" spans="1:8">
      <c r="A27" s="46"/>
      <c r="B27" s="47" t="s">
        <v>669</v>
      </c>
      <c r="D27" s="47"/>
      <c r="E27" s="47"/>
      <c r="G27" s="53"/>
      <c r="H27" s="53"/>
    </row>
    <row r="28" spans="1:8">
      <c r="A28" s="46" t="s">
        <v>304</v>
      </c>
      <c r="B28" s="47" t="s">
        <v>411</v>
      </c>
      <c r="D28" s="47"/>
      <c r="E28" s="47"/>
      <c r="G28" s="53"/>
      <c r="H28" s="53"/>
    </row>
    <row r="29" spans="1:8">
      <c r="A29" s="46"/>
      <c r="B29" s="47" t="s">
        <v>671</v>
      </c>
      <c r="D29" s="47"/>
      <c r="E29" s="47"/>
      <c r="G29" s="53"/>
      <c r="H29" s="53"/>
    </row>
    <row r="30" spans="1:8">
      <c r="A30" s="46" t="s">
        <v>301</v>
      </c>
      <c r="B30" s="47" t="s">
        <v>412</v>
      </c>
      <c r="D30" s="47"/>
      <c r="E30" s="47"/>
      <c r="G30" s="53"/>
      <c r="H30" s="53"/>
    </row>
    <row r="31" spans="1:8">
      <c r="A31" s="46"/>
      <c r="B31" s="47" t="s">
        <v>672</v>
      </c>
      <c r="D31" s="47"/>
      <c r="E31" s="47"/>
      <c r="G31" s="53"/>
      <c r="H31" s="53"/>
    </row>
    <row r="32" spans="1:8">
      <c r="A32" s="46" t="s">
        <v>302</v>
      </c>
      <c r="B32" s="47" t="s">
        <v>413</v>
      </c>
      <c r="D32" s="47"/>
      <c r="E32" s="47"/>
      <c r="G32" s="53"/>
      <c r="H32" s="53"/>
    </row>
    <row r="33" spans="1:8">
      <c r="A33" s="46"/>
      <c r="B33" s="47" t="s">
        <v>672</v>
      </c>
      <c r="D33" s="47"/>
      <c r="E33" s="47"/>
      <c r="G33" s="53"/>
      <c r="H33" s="53"/>
    </row>
    <row r="34" spans="1:8">
      <c r="A34" s="46" t="s">
        <v>399</v>
      </c>
      <c r="B34" s="47" t="s">
        <v>400</v>
      </c>
      <c r="D34" s="47"/>
      <c r="E34" s="47"/>
      <c r="G34" s="53"/>
      <c r="H34" s="53"/>
    </row>
    <row r="35" spans="1:8">
      <c r="A35" s="46"/>
      <c r="B35" s="47" t="s">
        <v>673</v>
      </c>
      <c r="D35" s="47"/>
      <c r="E35" s="47"/>
      <c r="G35" s="53"/>
      <c r="H35" s="53"/>
    </row>
    <row r="36" spans="1:8">
      <c r="A36" s="46" t="s">
        <v>295</v>
      </c>
      <c r="B36" s="47" t="s">
        <v>401</v>
      </c>
      <c r="D36" s="47"/>
      <c r="E36" s="47"/>
      <c r="G36" s="53"/>
      <c r="H36" s="53"/>
    </row>
    <row r="37" spans="1:8">
      <c r="A37" s="46" t="s">
        <v>296</v>
      </c>
      <c r="B37" s="47" t="s">
        <v>402</v>
      </c>
      <c r="D37" s="47"/>
      <c r="E37" s="47"/>
      <c r="G37" s="53"/>
      <c r="H37" s="53"/>
    </row>
    <row r="38" spans="1:8">
      <c r="A38" s="46" t="s">
        <v>283</v>
      </c>
      <c r="B38" s="47" t="s">
        <v>674</v>
      </c>
      <c r="D38" s="47"/>
      <c r="E38" s="47"/>
      <c r="G38" s="53"/>
      <c r="H38" s="53"/>
    </row>
    <row r="39" spans="1:8">
      <c r="A39" s="46" t="s">
        <v>280</v>
      </c>
      <c r="B39" s="47" t="s">
        <v>383</v>
      </c>
      <c r="D39" s="47"/>
      <c r="E39" s="47"/>
      <c r="G39" s="53"/>
      <c r="H39" s="53"/>
    </row>
    <row r="40" spans="1:8">
      <c r="A40" s="46" t="s">
        <v>261</v>
      </c>
      <c r="B40" s="47" t="s">
        <v>422</v>
      </c>
      <c r="D40" s="47"/>
      <c r="E40" s="47"/>
      <c r="G40" s="53"/>
      <c r="H40" s="53"/>
    </row>
    <row r="41" spans="1:8">
      <c r="A41" s="46"/>
      <c r="B41" s="46"/>
      <c r="C41" s="47"/>
      <c r="D41" s="47"/>
      <c r="E41" s="47"/>
      <c r="G41" s="53"/>
      <c r="H41" s="53"/>
    </row>
    <row r="42" spans="1:8">
      <c r="A42" s="46"/>
      <c r="B42" s="46"/>
      <c r="C42" s="47"/>
      <c r="D42" s="47"/>
      <c r="E42" s="47"/>
      <c r="G42" s="53"/>
      <c r="H42" s="53"/>
    </row>
    <row r="43" spans="1:8">
      <c r="A43" s="46"/>
      <c r="B43" s="46"/>
      <c r="C43" s="47"/>
      <c r="D43" s="47"/>
      <c r="E43" s="47"/>
      <c r="G43" s="53"/>
      <c r="H43" s="53"/>
    </row>
    <row r="44" spans="1:8">
      <c r="A44" s="46"/>
      <c r="B44" s="46"/>
      <c r="C44" s="47"/>
      <c r="D44" s="47"/>
      <c r="E44" s="47"/>
      <c r="G44" s="53"/>
      <c r="H44" s="53"/>
    </row>
    <row r="45" spans="1:8">
      <c r="A45" s="46"/>
      <c r="B45" s="46"/>
      <c r="C45" s="47"/>
      <c r="D45" s="47"/>
      <c r="E45" s="47"/>
      <c r="G45" s="53"/>
      <c r="H45" s="53"/>
    </row>
    <row r="46" spans="1:8">
      <c r="A46" s="46"/>
      <c r="B46" s="46"/>
      <c r="C46" s="47"/>
      <c r="D46" s="47"/>
      <c r="E46" s="47"/>
      <c r="G46" s="53"/>
      <c r="H46" s="53"/>
    </row>
    <row r="47" spans="1:8">
      <c r="A47" s="46"/>
      <c r="B47" s="46"/>
      <c r="C47" s="47"/>
      <c r="D47" s="47"/>
      <c r="E47" s="47"/>
      <c r="G47" s="53"/>
      <c r="H47" s="53"/>
    </row>
    <row r="48" spans="1:8">
      <c r="A48" s="46"/>
      <c r="B48" s="46"/>
      <c r="C48" s="47"/>
      <c r="D48" s="47"/>
      <c r="E48" s="47"/>
      <c r="G48" s="53"/>
      <c r="H48" s="53"/>
    </row>
    <row r="49" spans="1:8">
      <c r="A49" s="46"/>
      <c r="B49" s="46"/>
      <c r="C49" s="47"/>
      <c r="D49" s="47"/>
      <c r="E49" s="47"/>
      <c r="G49" s="53"/>
      <c r="H49" s="53"/>
    </row>
    <row r="50" spans="1:8">
      <c r="A50" s="46"/>
      <c r="B50" s="46"/>
      <c r="C50" s="47"/>
      <c r="D50" s="47"/>
      <c r="E50" s="47"/>
      <c r="G50" s="53"/>
      <c r="H50" s="53"/>
    </row>
    <row r="51" spans="1:8">
      <c r="A51" s="46"/>
      <c r="B51" s="46"/>
      <c r="C51" s="47"/>
      <c r="D51" s="47"/>
      <c r="E51" s="47"/>
      <c r="G51" s="53"/>
      <c r="H51" s="53"/>
    </row>
    <row r="52" spans="1:8">
      <c r="A52" s="46"/>
      <c r="B52" s="46"/>
      <c r="C52" s="47"/>
      <c r="D52" s="47"/>
      <c r="E52" s="47"/>
      <c r="G52" s="53"/>
      <c r="H52" s="53"/>
    </row>
    <row r="53" spans="1:8">
      <c r="A53" s="46"/>
      <c r="B53" s="46"/>
      <c r="C53" s="47"/>
      <c r="D53" s="47"/>
      <c r="E53" s="47"/>
      <c r="G53" s="53"/>
      <c r="H53" s="53"/>
    </row>
    <row r="54" spans="1:8">
      <c r="A54" s="46"/>
      <c r="B54" s="46"/>
      <c r="C54" s="47"/>
      <c r="D54" s="47"/>
      <c r="E54" s="47"/>
      <c r="G54" s="53"/>
      <c r="H54" s="53"/>
    </row>
    <row r="55" spans="1:8">
      <c r="A55" s="46"/>
      <c r="B55" s="46"/>
      <c r="C55" s="47"/>
      <c r="D55" s="47"/>
      <c r="E55" s="47"/>
      <c r="G55" s="53"/>
      <c r="H55" s="53"/>
    </row>
    <row r="56" spans="1:8">
      <c r="A56" s="46"/>
      <c r="B56" s="46"/>
      <c r="C56" s="47"/>
      <c r="D56" s="47"/>
      <c r="E56" s="47"/>
      <c r="G56" s="53"/>
      <c r="H56" s="53"/>
    </row>
    <row r="57" spans="1:8">
      <c r="A57" s="46"/>
      <c r="B57" s="46"/>
      <c r="C57" s="47"/>
      <c r="D57" s="47"/>
      <c r="E57" s="47"/>
      <c r="G57" s="53"/>
      <c r="H57" s="53"/>
    </row>
    <row r="58" spans="1:8">
      <c r="A58" s="46"/>
      <c r="B58" s="46"/>
      <c r="C58" s="47"/>
      <c r="D58" s="47"/>
      <c r="E58" s="47"/>
      <c r="G58" s="53"/>
      <c r="H58" s="53"/>
    </row>
    <row r="59" spans="1:8">
      <c r="A59" s="46"/>
      <c r="B59" s="46"/>
      <c r="C59" s="47"/>
      <c r="D59" s="47"/>
      <c r="E59" s="47"/>
      <c r="G59" s="53"/>
      <c r="H59" s="53"/>
    </row>
    <row r="60" spans="1:8">
      <c r="A60" s="46"/>
      <c r="B60" s="46"/>
      <c r="C60" s="47"/>
      <c r="D60" s="47"/>
      <c r="E60" s="47"/>
      <c r="G60" s="53"/>
      <c r="H60" s="53"/>
    </row>
    <row r="61" spans="1:8">
      <c r="A61" s="46"/>
      <c r="B61" s="46"/>
      <c r="C61" s="47"/>
      <c r="D61" s="47"/>
      <c r="E61" s="47"/>
      <c r="G61" s="53"/>
      <c r="H61" s="53"/>
    </row>
    <row r="62" spans="1:8">
      <c r="A62" s="46"/>
      <c r="B62" s="46"/>
      <c r="C62" s="47"/>
      <c r="D62" s="47"/>
      <c r="E62" s="47"/>
      <c r="G62" s="53"/>
      <c r="H62" s="53"/>
    </row>
    <row r="63" spans="1:8">
      <c r="A63" s="46"/>
      <c r="B63" s="46"/>
      <c r="C63" s="47"/>
      <c r="D63" s="47"/>
      <c r="E63" s="47"/>
      <c r="G63" s="53"/>
      <c r="H63" s="53"/>
    </row>
    <row r="64" spans="1:8">
      <c r="A64" s="46"/>
      <c r="B64" s="46"/>
      <c r="C64" s="47"/>
      <c r="D64" s="47"/>
      <c r="E64" s="47"/>
      <c r="G64" s="53"/>
      <c r="H64" s="53"/>
    </row>
    <row r="65" spans="1:8">
      <c r="A65" s="46"/>
      <c r="B65" s="46"/>
      <c r="C65" s="47"/>
      <c r="D65" s="47"/>
      <c r="E65" s="47"/>
      <c r="G65" s="53"/>
      <c r="H65" s="53"/>
    </row>
    <row r="66" spans="1:8">
      <c r="A66" s="46"/>
      <c r="B66" s="46"/>
      <c r="C66" s="47"/>
      <c r="D66" s="47"/>
      <c r="E66" s="47"/>
      <c r="G66" s="53"/>
      <c r="H66" s="53"/>
    </row>
    <row r="67" spans="1:8">
      <c r="A67" s="46"/>
      <c r="B67" s="46"/>
      <c r="C67" s="47"/>
      <c r="D67" s="47"/>
      <c r="E67" s="47"/>
      <c r="G67" s="53"/>
      <c r="H67" s="53"/>
    </row>
    <row r="68" spans="1:8">
      <c r="A68" s="46"/>
      <c r="B68" s="46"/>
      <c r="C68" s="47"/>
      <c r="D68" s="47"/>
      <c r="E68" s="47"/>
      <c r="G68" s="53"/>
      <c r="H68" s="53"/>
    </row>
    <row r="69" spans="1:8">
      <c r="A69" s="46"/>
      <c r="B69" s="46"/>
      <c r="C69" s="47"/>
      <c r="D69" s="47"/>
      <c r="E69" s="47"/>
      <c r="G69" s="53"/>
      <c r="H69" s="53"/>
    </row>
    <row r="70" spans="1:8">
      <c r="A70" s="46"/>
      <c r="B70" s="46"/>
      <c r="C70" s="47"/>
      <c r="D70" s="47"/>
      <c r="E70" s="47"/>
      <c r="G70" s="53"/>
      <c r="H70" s="53"/>
    </row>
    <row r="71" spans="1:8">
      <c r="A71" s="46"/>
      <c r="B71" s="46"/>
      <c r="C71" s="47"/>
      <c r="D71" s="47"/>
      <c r="E71" s="47"/>
      <c r="G71" s="53"/>
      <c r="H71" s="53"/>
    </row>
    <row r="72" spans="1:8">
      <c r="A72" s="46"/>
      <c r="B72" s="46"/>
      <c r="C72" s="47"/>
      <c r="D72" s="47"/>
      <c r="E72" s="47"/>
      <c r="G72" s="53"/>
      <c r="H72" s="53"/>
    </row>
    <row r="73" spans="1:8">
      <c r="A73" s="46"/>
      <c r="B73" s="46"/>
      <c r="C73" s="47"/>
      <c r="D73" s="47"/>
      <c r="E73" s="47"/>
      <c r="G73" s="53"/>
      <c r="H73" s="53"/>
    </row>
    <row r="74" spans="1:8">
      <c r="C74" s="47"/>
      <c r="D74" s="47"/>
      <c r="E74" s="47"/>
      <c r="G74" s="53"/>
      <c r="H74" s="53"/>
    </row>
    <row r="75" spans="1:8">
      <c r="A75" s="54"/>
      <c r="B75" s="54"/>
      <c r="C75" s="47"/>
      <c r="D75" s="47"/>
      <c r="E75" s="47"/>
      <c r="G75" s="53"/>
      <c r="H75" s="53"/>
    </row>
    <row r="76" spans="1:8">
      <c r="A76" s="54"/>
      <c r="B76" s="54"/>
      <c r="C76" s="47"/>
      <c r="D76" s="47"/>
      <c r="E76" s="47"/>
      <c r="G76" s="53"/>
      <c r="H76" s="53"/>
    </row>
    <row r="77" spans="1:8">
      <c r="A77" s="54"/>
      <c r="B77" s="54"/>
      <c r="C77" s="47"/>
      <c r="D77" s="47"/>
      <c r="E77" s="47"/>
      <c r="G77" s="53"/>
      <c r="H77" s="53"/>
    </row>
    <row r="78" spans="1:8">
      <c r="A78" s="54"/>
      <c r="B78" s="54"/>
      <c r="C78" s="47"/>
      <c r="D78" s="47"/>
      <c r="E78" s="47"/>
      <c r="G78" s="53"/>
      <c r="H78" s="53"/>
    </row>
    <row r="79" spans="1:8">
      <c r="A79" s="54"/>
      <c r="B79" s="54"/>
      <c r="C79" s="47"/>
      <c r="D79" s="47"/>
      <c r="E79" s="47"/>
      <c r="G79" s="53"/>
      <c r="H79" s="53"/>
    </row>
    <row r="80" spans="1:8">
      <c r="A80" s="54"/>
      <c r="B80" s="54"/>
      <c r="C80" s="47"/>
      <c r="D80" s="47"/>
      <c r="E80" s="47"/>
      <c r="G80" s="53"/>
      <c r="H80" s="53"/>
    </row>
    <row r="81" spans="1:8">
      <c r="A81" s="54"/>
      <c r="B81" s="54"/>
      <c r="C81" s="47"/>
      <c r="D81" s="47"/>
      <c r="E81" s="47"/>
      <c r="G81" s="53"/>
      <c r="H81" s="53"/>
    </row>
    <row r="82" spans="1:8">
      <c r="A82" s="54"/>
      <c r="B82" s="54"/>
      <c r="C82" s="47"/>
      <c r="D82" s="47"/>
      <c r="E82" s="47"/>
      <c r="G82" s="53"/>
      <c r="H82" s="53"/>
    </row>
    <row r="83" spans="1:8">
      <c r="A83" s="54"/>
      <c r="B83" s="54"/>
      <c r="C83" s="47"/>
      <c r="D83" s="47"/>
      <c r="E83" s="47"/>
      <c r="G83" s="53"/>
      <c r="H83" s="53"/>
    </row>
    <row r="84" spans="1:8">
      <c r="A84" s="54"/>
      <c r="B84" s="54"/>
      <c r="C84" s="47"/>
      <c r="D84" s="47"/>
      <c r="E84" s="47"/>
      <c r="G84" s="53"/>
      <c r="H84" s="53"/>
    </row>
    <row r="85" spans="1:8">
      <c r="A85" s="54"/>
      <c r="B85" s="54"/>
      <c r="C85" s="47"/>
      <c r="D85" s="47"/>
      <c r="E85" s="47"/>
      <c r="G85" s="53"/>
      <c r="H85" s="53"/>
    </row>
    <row r="86" spans="1:8">
      <c r="A86" s="54"/>
      <c r="B86" s="54"/>
      <c r="C86" s="47"/>
      <c r="D86" s="47"/>
      <c r="E86" s="47"/>
      <c r="G86" s="53"/>
      <c r="H86" s="53"/>
    </row>
    <row r="87" spans="1:8">
      <c r="A87" s="54"/>
      <c r="B87" s="54"/>
      <c r="C87" s="47"/>
      <c r="D87" s="47"/>
      <c r="E87" s="47"/>
      <c r="G87" s="53"/>
      <c r="H87" s="53"/>
    </row>
    <row r="88" spans="1:8">
      <c r="A88" s="54"/>
      <c r="B88" s="54"/>
      <c r="C88" s="47"/>
      <c r="D88" s="47"/>
      <c r="E88" s="47"/>
      <c r="G88" s="53"/>
      <c r="H88" s="53"/>
    </row>
    <row r="89" spans="1:8">
      <c r="A89" s="54"/>
      <c r="B89" s="54"/>
      <c r="C89" s="47"/>
      <c r="D89" s="47"/>
      <c r="E89" s="47"/>
      <c r="G89" s="53"/>
      <c r="H89" s="53"/>
    </row>
    <row r="90" spans="1:8">
      <c r="A90" s="54"/>
      <c r="B90" s="54"/>
      <c r="C90" s="47"/>
      <c r="D90" s="47"/>
      <c r="E90" s="47"/>
    </row>
    <row r="91" spans="1:8">
      <c r="A91" s="54"/>
      <c r="B91" s="54"/>
      <c r="C91" s="47"/>
      <c r="D91" s="47"/>
      <c r="E91" s="47"/>
    </row>
    <row r="92" spans="1:8">
      <c r="A92" s="54"/>
      <c r="B92" s="54"/>
      <c r="C92" s="47"/>
      <c r="D92" s="47"/>
      <c r="E92" s="47"/>
    </row>
    <row r="93" spans="1:8">
      <c r="A93" s="54"/>
      <c r="B93" s="54"/>
      <c r="C93" s="47"/>
      <c r="D93" s="47"/>
      <c r="E93" s="47"/>
    </row>
    <row r="94" spans="1:8">
      <c r="A94" s="54"/>
      <c r="B94" s="54"/>
      <c r="C94" s="47"/>
      <c r="D94" s="47"/>
      <c r="E94" s="47"/>
    </row>
    <row r="95" spans="1:8">
      <c r="A95" s="54"/>
      <c r="B95" s="54"/>
      <c r="C95" s="47"/>
      <c r="D95" s="47"/>
      <c r="E95" s="47"/>
    </row>
    <row r="96" spans="1:8">
      <c r="A96" s="54"/>
      <c r="B96" s="54"/>
    </row>
    <row r="97" spans="1:2">
      <c r="A97" s="54"/>
      <c r="B97" s="54"/>
    </row>
    <row r="98" spans="1:2">
      <c r="A98" s="54"/>
      <c r="B98" s="54"/>
    </row>
    <row r="99" spans="1:2">
      <c r="A99" s="54"/>
      <c r="B99" s="54"/>
    </row>
  </sheetData>
  <mergeCells count="2">
    <mergeCell ref="A3:B4"/>
    <mergeCell ref="C3:E3"/>
  </mergeCells>
  <pageMargins left="0.70866141732283472" right="0.51181102362204722" top="0.62992125984251968" bottom="0.39370078740157483" header="0.31496062992125984" footer="0.31496062992125984"/>
  <pageSetup paperSize="9" scale="69" fitToHeight="0" orientation="portrait" r:id="rId1"/>
  <headerFooter>
    <oddHeader>&amp;C&amp;"TH SarabunIT๙,Bold"&amp;16 35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/>
    <pageSetUpPr fitToPage="1"/>
  </sheetPr>
  <dimension ref="A1:G39"/>
  <sheetViews>
    <sheetView view="pageLayout" zoomScaleNormal="100" workbookViewId="0">
      <selection activeCell="A2" sqref="A2:D2"/>
    </sheetView>
  </sheetViews>
  <sheetFormatPr defaultRowHeight="21"/>
  <cols>
    <col min="1" max="1" width="34.7109375" style="221" customWidth="1"/>
    <col min="2" max="2" width="22.140625" style="221" customWidth="1"/>
    <col min="3" max="3" width="4.28515625" style="221" customWidth="1"/>
    <col min="4" max="4" width="28.140625" style="221" customWidth="1"/>
    <col min="5" max="16384" width="9.140625" style="221"/>
  </cols>
  <sheetData>
    <row r="1" spans="1:7">
      <c r="A1" s="331" t="s">
        <v>560</v>
      </c>
      <c r="B1" s="331"/>
      <c r="C1" s="331"/>
      <c r="D1" s="331"/>
    </row>
    <row r="2" spans="1:7">
      <c r="A2" s="331" t="s">
        <v>742</v>
      </c>
      <c r="B2" s="331"/>
      <c r="C2" s="331"/>
      <c r="D2" s="331"/>
    </row>
    <row r="3" spans="1:7">
      <c r="A3" s="331" t="s">
        <v>161</v>
      </c>
      <c r="B3" s="331"/>
      <c r="C3" s="331"/>
      <c r="D3" s="331"/>
    </row>
    <row r="4" spans="1:7">
      <c r="A4" s="331" t="s">
        <v>570</v>
      </c>
      <c r="B4" s="331"/>
      <c r="C4" s="331"/>
      <c r="D4" s="331"/>
    </row>
    <row r="5" spans="1:7" ht="9" customHeight="1" thickBot="1"/>
    <row r="6" spans="1:7">
      <c r="A6" s="341" t="s">
        <v>140</v>
      </c>
      <c r="B6" s="342"/>
      <c r="C6" s="342"/>
      <c r="D6" s="343"/>
    </row>
    <row r="7" spans="1:7">
      <c r="A7" s="332" t="s">
        <v>141</v>
      </c>
      <c r="B7" s="333"/>
      <c r="C7" s="333"/>
      <c r="D7" s="334"/>
    </row>
    <row r="8" spans="1:7" ht="21.75" thickBot="1">
      <c r="A8" s="338" t="s">
        <v>142</v>
      </c>
      <c r="B8" s="339"/>
      <c r="C8" s="339"/>
      <c r="D8" s="340"/>
    </row>
    <row r="9" spans="1:7" ht="21.75" thickBot="1">
      <c r="A9" s="18" t="s">
        <v>143</v>
      </c>
      <c r="B9" s="63" t="s">
        <v>144</v>
      </c>
      <c r="C9" s="20"/>
      <c r="D9" s="213" t="s">
        <v>145</v>
      </c>
    </row>
    <row r="10" spans="1:7" ht="19.5" customHeight="1">
      <c r="A10" s="22" t="s">
        <v>146</v>
      </c>
      <c r="B10" s="21"/>
      <c r="C10" s="21"/>
      <c r="D10" s="21"/>
      <c r="G10" s="222"/>
    </row>
    <row r="11" spans="1:7" ht="19.5" customHeight="1">
      <c r="A11" s="22" t="s">
        <v>147</v>
      </c>
      <c r="B11" s="22"/>
      <c r="C11" s="22"/>
      <c r="D11" s="22"/>
    </row>
    <row r="12" spans="1:7" ht="19.5" customHeight="1">
      <c r="A12" s="22" t="s">
        <v>148</v>
      </c>
      <c r="B12" s="22"/>
      <c r="C12" s="22"/>
      <c r="D12" s="22"/>
    </row>
    <row r="13" spans="1:7" ht="19.5" customHeight="1">
      <c r="A13" s="22" t="s">
        <v>149</v>
      </c>
      <c r="B13" s="22"/>
      <c r="C13" s="22"/>
      <c r="D13" s="22"/>
    </row>
    <row r="14" spans="1:7" ht="19.5" customHeight="1">
      <c r="A14" s="22" t="s">
        <v>150</v>
      </c>
      <c r="B14" s="22"/>
      <c r="C14" s="22"/>
      <c r="D14" s="22"/>
    </row>
    <row r="15" spans="1:7" ht="19.5" customHeight="1">
      <c r="A15" s="22" t="s">
        <v>150</v>
      </c>
      <c r="B15" s="22"/>
      <c r="C15" s="22"/>
      <c r="D15" s="22"/>
    </row>
    <row r="16" spans="1:7" ht="19.5" customHeight="1">
      <c r="A16" s="22"/>
      <c r="B16" s="22"/>
      <c r="C16" s="22"/>
      <c r="D16" s="22"/>
    </row>
    <row r="17" spans="1:4" ht="20.25" customHeight="1" thickBot="1">
      <c r="A17" s="22"/>
      <c r="B17" s="23"/>
      <c r="C17" s="23"/>
      <c r="D17" s="22"/>
    </row>
    <row r="18" spans="1:4" ht="21.75" thickBot="1">
      <c r="A18" s="23"/>
      <c r="B18" s="19"/>
      <c r="C18" s="19"/>
      <c r="D18" s="23"/>
    </row>
    <row r="19" spans="1:4" ht="24" customHeight="1">
      <c r="A19" s="335" t="s">
        <v>151</v>
      </c>
      <c r="B19" s="336"/>
      <c r="C19" s="336"/>
      <c r="D19" s="337"/>
    </row>
    <row r="20" spans="1:4">
      <c r="A20" s="223"/>
      <c r="B20" s="224"/>
      <c r="C20" s="224"/>
      <c r="D20" s="225"/>
    </row>
    <row r="21" spans="1:4">
      <c r="A21" s="332" t="s">
        <v>152</v>
      </c>
      <c r="B21" s="333"/>
      <c r="C21" s="333"/>
      <c r="D21" s="334"/>
    </row>
    <row r="22" spans="1:4" ht="39" customHeight="1" thickBot="1">
      <c r="A22" s="338" t="s">
        <v>160</v>
      </c>
      <c r="B22" s="339"/>
      <c r="C22" s="339"/>
      <c r="D22" s="340"/>
    </row>
    <row r="23" spans="1:4">
      <c r="A23" s="322" t="s">
        <v>153</v>
      </c>
      <c r="B23" s="323"/>
      <c r="C23" s="323"/>
      <c r="D23" s="324"/>
    </row>
    <row r="24" spans="1:4" ht="19.5" customHeight="1">
      <c r="A24" s="325" t="s">
        <v>154</v>
      </c>
      <c r="B24" s="326"/>
      <c r="C24" s="326"/>
      <c r="D24" s="327"/>
    </row>
    <row r="25" spans="1:4">
      <c r="A25" s="223"/>
      <c r="B25" s="224"/>
      <c r="C25" s="224"/>
      <c r="D25" s="225"/>
    </row>
    <row r="26" spans="1:4">
      <c r="A26" s="214" t="s">
        <v>158</v>
      </c>
      <c r="B26" s="224" t="s">
        <v>589</v>
      </c>
      <c r="C26" s="224"/>
      <c r="D26" s="225" t="s">
        <v>590</v>
      </c>
    </row>
    <row r="27" spans="1:4">
      <c r="A27" s="214" t="s">
        <v>159</v>
      </c>
      <c r="B27" s="122" t="s">
        <v>159</v>
      </c>
      <c r="C27" s="224"/>
      <c r="D27" s="226" t="s">
        <v>591</v>
      </c>
    </row>
    <row r="28" spans="1:4" ht="21" customHeight="1">
      <c r="A28" s="223"/>
      <c r="B28" s="224"/>
      <c r="C28" s="224"/>
      <c r="D28" s="225"/>
    </row>
    <row r="29" spans="1:4" ht="19.5" customHeight="1">
      <c r="A29" s="332" t="s">
        <v>155</v>
      </c>
      <c r="B29" s="333"/>
      <c r="C29" s="333"/>
      <c r="D29" s="334"/>
    </row>
    <row r="30" spans="1:4" ht="24.75" customHeight="1" thickBot="1">
      <c r="A30" s="328" t="s">
        <v>156</v>
      </c>
      <c r="B30" s="329"/>
      <c r="C30" s="329"/>
      <c r="D30" s="330"/>
    </row>
    <row r="31" spans="1:4">
      <c r="A31" s="322" t="s">
        <v>157</v>
      </c>
      <c r="B31" s="323"/>
      <c r="C31" s="323"/>
      <c r="D31" s="324"/>
    </row>
    <row r="32" spans="1:4">
      <c r="A32" s="325" t="s">
        <v>588</v>
      </c>
      <c r="B32" s="326"/>
      <c r="C32" s="326"/>
      <c r="D32" s="327"/>
    </row>
    <row r="33" spans="1:4" ht="21" customHeight="1">
      <c r="A33" s="223"/>
      <c r="B33" s="224"/>
      <c r="C33" s="224"/>
      <c r="D33" s="225"/>
    </row>
    <row r="34" spans="1:4" ht="26.25" customHeight="1" thickBot="1">
      <c r="A34" s="328" t="s">
        <v>152</v>
      </c>
      <c r="B34" s="329"/>
      <c r="C34" s="329"/>
      <c r="D34" s="330"/>
    </row>
    <row r="39" spans="1:4">
      <c r="D39" s="227"/>
    </row>
  </sheetData>
  <mergeCells count="17">
    <mergeCell ref="A8:D8"/>
    <mergeCell ref="A31:D31"/>
    <mergeCell ref="A32:D32"/>
    <mergeCell ref="A34:D34"/>
    <mergeCell ref="A30:D30"/>
    <mergeCell ref="A1:D1"/>
    <mergeCell ref="A2:D2"/>
    <mergeCell ref="A3:D3"/>
    <mergeCell ref="A4:D4"/>
    <mergeCell ref="A29:D29"/>
    <mergeCell ref="A19:D19"/>
    <mergeCell ref="A21:D21"/>
    <mergeCell ref="A22:D22"/>
    <mergeCell ref="A23:D23"/>
    <mergeCell ref="A24:D24"/>
    <mergeCell ref="A6:D6"/>
    <mergeCell ref="A7:D7"/>
  </mergeCells>
  <pageMargins left="0.70866141732283472" right="0.51181102362204722" top="0.62992125984251968" bottom="0.39370078740157483" header="0.31496062992125984" footer="0.31496062992125984"/>
  <pageSetup paperSize="9" fitToHeight="0" orientation="portrait" r:id="rId1"/>
  <headerFooter>
    <oddHeader>&amp;C&amp;"TH SarabunIT๙,Bold"&amp;16 ๙</oddHead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tabColor rgb="FF92D050"/>
  </sheetPr>
  <dimension ref="A1:I26"/>
  <sheetViews>
    <sheetView view="pageLayout" zoomScaleNormal="100" workbookViewId="0">
      <selection activeCell="G14" sqref="G14"/>
    </sheetView>
  </sheetViews>
  <sheetFormatPr defaultRowHeight="21"/>
  <cols>
    <col min="1" max="1" width="3.28515625" style="1" customWidth="1"/>
    <col min="2" max="2" width="6.85546875" style="1" customWidth="1"/>
    <col min="3" max="3" width="6.7109375" style="1" customWidth="1"/>
    <col min="4" max="7" width="11" style="1" customWidth="1"/>
    <col min="8" max="8" width="11.5703125" style="1" customWidth="1"/>
    <col min="9" max="9" width="15" style="1" customWidth="1"/>
    <col min="10" max="16384" width="9.140625" style="1"/>
  </cols>
  <sheetData>
    <row r="1" spans="1:9">
      <c r="A1" s="331" t="s">
        <v>560</v>
      </c>
      <c r="B1" s="331"/>
      <c r="C1" s="331"/>
      <c r="D1" s="331"/>
      <c r="E1" s="331"/>
      <c r="F1" s="331"/>
      <c r="G1" s="331"/>
      <c r="H1" s="331"/>
      <c r="I1" s="331"/>
    </row>
    <row r="2" spans="1:9">
      <c r="A2" s="331" t="s">
        <v>853</v>
      </c>
      <c r="B2" s="331"/>
      <c r="C2" s="331"/>
      <c r="D2" s="331"/>
      <c r="E2" s="331"/>
      <c r="F2" s="331"/>
      <c r="G2" s="331"/>
      <c r="H2" s="331"/>
      <c r="I2" s="331"/>
    </row>
    <row r="3" spans="1:9">
      <c r="B3" s="25"/>
      <c r="C3" s="24"/>
      <c r="F3" s="24"/>
      <c r="H3" s="199"/>
      <c r="I3" s="200"/>
    </row>
    <row r="4" spans="1:9">
      <c r="A4" s="311" t="s">
        <v>572</v>
      </c>
      <c r="B4" s="311"/>
      <c r="C4" s="311"/>
      <c r="D4" s="311"/>
      <c r="E4" s="311"/>
      <c r="F4" s="311"/>
      <c r="G4" s="311"/>
      <c r="H4" s="311"/>
      <c r="I4" s="311"/>
    </row>
    <row r="5" spans="1:9">
      <c r="A5" s="311" t="s">
        <v>587</v>
      </c>
      <c r="B5" s="311"/>
      <c r="C5" s="311"/>
      <c r="D5" s="311"/>
      <c r="E5" s="311"/>
      <c r="F5" s="311"/>
      <c r="G5" s="311"/>
      <c r="H5" s="311"/>
      <c r="I5" s="311"/>
    </row>
    <row r="6" spans="1:9">
      <c r="A6" s="311" t="s">
        <v>583</v>
      </c>
      <c r="B6" s="311"/>
      <c r="C6" s="311"/>
      <c r="D6" s="311"/>
      <c r="E6" s="311"/>
      <c r="F6" s="311"/>
      <c r="G6" s="311"/>
      <c r="H6" s="311"/>
      <c r="I6" s="311"/>
    </row>
    <row r="7" spans="1:9">
      <c r="A7" s="331" t="s">
        <v>852</v>
      </c>
      <c r="B7" s="331"/>
      <c r="C7" s="331"/>
      <c r="D7" s="331"/>
      <c r="E7" s="331"/>
      <c r="F7" s="331"/>
      <c r="G7" s="331"/>
      <c r="H7" s="331"/>
      <c r="I7" s="331"/>
    </row>
    <row r="8" spans="1:9">
      <c r="B8" s="25"/>
      <c r="C8" s="24"/>
      <c r="H8" s="199"/>
      <c r="I8" s="219" t="s">
        <v>573</v>
      </c>
    </row>
    <row r="9" spans="1:9">
      <c r="A9" s="3" t="s">
        <v>574</v>
      </c>
      <c r="B9" s="27"/>
      <c r="C9" s="24"/>
      <c r="H9" s="199"/>
      <c r="I9" s="200"/>
    </row>
    <row r="10" spans="1:9">
      <c r="B10" s="1" t="s">
        <v>854</v>
      </c>
      <c r="C10" s="24"/>
      <c r="H10" s="199"/>
      <c r="I10" s="200">
        <v>0</v>
      </c>
    </row>
    <row r="11" spans="1:9">
      <c r="B11" s="27"/>
      <c r="C11" s="24"/>
      <c r="H11" s="199"/>
      <c r="I11" s="200"/>
    </row>
    <row r="12" spans="1:9">
      <c r="A12" s="3" t="s">
        <v>579</v>
      </c>
      <c r="B12" s="27"/>
      <c r="C12" s="24"/>
      <c r="E12" s="24"/>
      <c r="H12" s="199"/>
      <c r="I12" s="200"/>
    </row>
    <row r="13" spans="1:9">
      <c r="B13" s="1" t="s">
        <v>854</v>
      </c>
      <c r="C13" s="24"/>
      <c r="D13" s="25"/>
      <c r="E13" s="24"/>
      <c r="H13" s="201"/>
      <c r="I13" s="201"/>
    </row>
    <row r="14" spans="1:9">
      <c r="C14" s="65" t="s">
        <v>577</v>
      </c>
      <c r="D14" s="25"/>
      <c r="E14" s="24"/>
      <c r="H14" s="201"/>
      <c r="I14" s="200">
        <v>0</v>
      </c>
    </row>
    <row r="15" spans="1:9">
      <c r="C15" s="24"/>
      <c r="D15" s="24" t="s">
        <v>581</v>
      </c>
      <c r="E15" s="24"/>
      <c r="H15" s="201"/>
      <c r="I15" s="201"/>
    </row>
    <row r="16" spans="1:9">
      <c r="A16" s="24"/>
      <c r="C16" s="65" t="s">
        <v>575</v>
      </c>
      <c r="H16" s="85"/>
      <c r="I16" s="200">
        <v>0</v>
      </c>
    </row>
    <row r="17" spans="1:9">
      <c r="A17" s="72"/>
      <c r="D17" s="24" t="s">
        <v>581</v>
      </c>
      <c r="H17" s="85"/>
      <c r="I17" s="202"/>
    </row>
    <row r="18" spans="1:9">
      <c r="A18" s="72"/>
      <c r="C18" s="65" t="s">
        <v>576</v>
      </c>
      <c r="H18" s="85"/>
      <c r="I18" s="200">
        <v>0</v>
      </c>
    </row>
    <row r="19" spans="1:9">
      <c r="A19" s="24"/>
      <c r="D19" s="24" t="s">
        <v>581</v>
      </c>
      <c r="H19" s="85"/>
      <c r="I19" s="200"/>
    </row>
    <row r="20" spans="1:9">
      <c r="A20" s="24"/>
      <c r="C20" s="65" t="s">
        <v>578</v>
      </c>
      <c r="H20" s="85"/>
      <c r="I20" s="85">
        <v>294350</v>
      </c>
    </row>
    <row r="21" spans="1:9">
      <c r="A21" s="17"/>
      <c r="D21" s="1" t="s">
        <v>582</v>
      </c>
      <c r="H21" s="85"/>
      <c r="I21" s="85"/>
    </row>
    <row r="22" spans="1:9">
      <c r="D22" s="1" t="s">
        <v>580</v>
      </c>
      <c r="H22" s="85"/>
      <c r="I22" s="85"/>
    </row>
    <row r="23" spans="1:9">
      <c r="H23" s="85"/>
      <c r="I23" s="85"/>
    </row>
    <row r="24" spans="1:9">
      <c r="H24" s="85"/>
      <c r="I24" s="85"/>
    </row>
    <row r="25" spans="1:9">
      <c r="H25" s="85"/>
      <c r="I25" s="85"/>
    </row>
    <row r="26" spans="1:9">
      <c r="H26" s="85"/>
      <c r="I26" s="85"/>
    </row>
  </sheetData>
  <mergeCells count="6">
    <mergeCell ref="A7:I7"/>
    <mergeCell ref="A4:I4"/>
    <mergeCell ref="A5:I5"/>
    <mergeCell ref="A6:I6"/>
    <mergeCell ref="A1:I1"/>
    <mergeCell ref="A2:I2"/>
  </mergeCells>
  <pageMargins left="0.7" right="0.7" top="0.75" bottom="0.75" header="0.3" footer="0.3"/>
  <pageSetup paperSize="9" orientation="portrait" r:id="rId1"/>
  <headerFooter>
    <oddHeader>&amp;C&amp;"TH SarabunIT๙,Bold"&amp;16 36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tabColor rgb="FF92D050"/>
    <pageSetUpPr fitToPage="1"/>
  </sheetPr>
  <dimension ref="A1:G24"/>
  <sheetViews>
    <sheetView view="pageLayout" zoomScale="90" zoomScaleNormal="100" zoomScaleSheetLayoutView="100" zoomScalePageLayoutView="90" workbookViewId="0">
      <selection activeCell="D6" sqref="D6"/>
    </sheetView>
  </sheetViews>
  <sheetFormatPr defaultColWidth="9.140625" defaultRowHeight="21"/>
  <cols>
    <col min="1" max="1" width="17.5703125" style="5" customWidth="1"/>
    <col min="2" max="2" width="29.5703125" style="5" customWidth="1"/>
    <col min="3" max="3" width="30.85546875" style="1" customWidth="1"/>
    <col min="4" max="4" width="32.28515625" style="1" customWidth="1"/>
    <col min="5" max="5" width="18.42578125" style="1" customWidth="1"/>
    <col min="6" max="16384" width="9.140625" style="1"/>
  </cols>
  <sheetData>
    <row r="1" spans="1:7">
      <c r="A1" s="331" t="s">
        <v>556</v>
      </c>
      <c r="B1" s="331"/>
      <c r="C1" s="331"/>
      <c r="D1" s="331"/>
      <c r="E1" s="331"/>
    </row>
    <row r="2" spans="1:7">
      <c r="A2" s="331" t="s">
        <v>747</v>
      </c>
      <c r="B2" s="331"/>
      <c r="C2" s="331"/>
      <c r="D2" s="331"/>
      <c r="E2" s="331"/>
    </row>
    <row r="3" spans="1:7">
      <c r="A3" s="331" t="s">
        <v>307</v>
      </c>
      <c r="B3" s="331"/>
      <c r="C3" s="331"/>
      <c r="D3" s="331"/>
      <c r="E3" s="331"/>
    </row>
    <row r="4" spans="1:7">
      <c r="A4" s="38" t="s">
        <v>239</v>
      </c>
    </row>
    <row r="5" spans="1:7">
      <c r="A5" s="38" t="s">
        <v>240</v>
      </c>
    </row>
    <row r="6" spans="1:7">
      <c r="A6" s="38" t="s">
        <v>253</v>
      </c>
    </row>
    <row r="7" spans="1:7">
      <c r="A7" s="38" t="s">
        <v>855</v>
      </c>
    </row>
    <row r="8" spans="1:7" s="4" customFormat="1">
      <c r="A8" s="408" t="s">
        <v>737</v>
      </c>
      <c r="B8" s="409"/>
      <c r="C8" s="410"/>
      <c r="D8" s="263" t="s">
        <v>691</v>
      </c>
      <c r="E8" s="414" t="s">
        <v>450</v>
      </c>
    </row>
    <row r="9" spans="1:7" s="17" customFormat="1" ht="21" customHeight="1">
      <c r="A9" s="411"/>
      <c r="B9" s="412"/>
      <c r="C9" s="413"/>
      <c r="D9" s="264" t="s">
        <v>734</v>
      </c>
      <c r="E9" s="415"/>
    </row>
    <row r="10" spans="1:7" s="17" customFormat="1">
      <c r="A10" s="417" t="s">
        <v>308</v>
      </c>
      <c r="B10" s="417" t="s">
        <v>143</v>
      </c>
      <c r="C10" s="68" t="s">
        <v>451</v>
      </c>
      <c r="D10" s="265" t="s">
        <v>451</v>
      </c>
      <c r="E10" s="415"/>
      <c r="G10" s="64"/>
    </row>
    <row r="11" spans="1:7" s="17" customFormat="1" ht="16.5" customHeight="1">
      <c r="A11" s="418"/>
      <c r="B11" s="418"/>
      <c r="C11" s="262" t="s">
        <v>249</v>
      </c>
      <c r="D11" s="266" t="s">
        <v>251</v>
      </c>
      <c r="E11" s="416"/>
    </row>
    <row r="12" spans="1:7">
      <c r="A12" s="32">
        <v>14111500</v>
      </c>
      <c r="B12" s="254" t="s">
        <v>635</v>
      </c>
      <c r="C12" s="39">
        <v>84500</v>
      </c>
      <c r="D12" s="39">
        <v>84500</v>
      </c>
      <c r="E12" s="39">
        <f>C12-D12</f>
        <v>0</v>
      </c>
    </row>
    <row r="13" spans="1:7">
      <c r="A13" s="32" t="s">
        <v>490</v>
      </c>
      <c r="B13" s="254" t="s">
        <v>634</v>
      </c>
      <c r="C13" s="39">
        <v>25500</v>
      </c>
      <c r="D13" s="39">
        <v>25500</v>
      </c>
      <c r="E13" s="39">
        <f t="shared" ref="E13:E14" si="0">C13-D13</f>
        <v>0</v>
      </c>
    </row>
    <row r="14" spans="1:7">
      <c r="A14" s="32" t="s">
        <v>493</v>
      </c>
      <c r="B14" s="254" t="s">
        <v>636</v>
      </c>
      <c r="C14" s="39">
        <v>5760</v>
      </c>
      <c r="D14" s="39">
        <v>5760</v>
      </c>
      <c r="E14" s="39">
        <f t="shared" si="0"/>
        <v>0</v>
      </c>
    </row>
    <row r="15" spans="1:7">
      <c r="A15" s="32"/>
      <c r="B15" s="32"/>
      <c r="C15" s="39"/>
      <c r="D15" s="39"/>
      <c r="E15" s="39"/>
    </row>
    <row r="16" spans="1:7">
      <c r="A16" s="354" t="s">
        <v>207</v>
      </c>
      <c r="B16" s="406"/>
      <c r="C16" s="43">
        <f>SUM(C12:C15)</f>
        <v>115760</v>
      </c>
      <c r="D16" s="43">
        <f>SUM(D12:D15)</f>
        <v>115760</v>
      </c>
      <c r="E16" s="43">
        <f>SUM(E12:E15)</f>
        <v>0</v>
      </c>
    </row>
    <row r="17" spans="1:5">
      <c r="A17" s="354"/>
      <c r="B17" s="406"/>
      <c r="C17" s="355"/>
      <c r="D17" s="407" t="s">
        <v>692</v>
      </c>
      <c r="E17" s="407"/>
    </row>
    <row r="18" spans="1:5">
      <c r="A18" s="404" t="s">
        <v>738</v>
      </c>
      <c r="B18" s="311"/>
      <c r="C18" s="405"/>
      <c r="D18" s="404" t="s">
        <v>856</v>
      </c>
      <c r="E18" s="405"/>
    </row>
    <row r="19" spans="1:5">
      <c r="A19" s="404" t="s">
        <v>739</v>
      </c>
      <c r="B19" s="311"/>
      <c r="C19" s="405"/>
      <c r="D19" s="404" t="s">
        <v>693</v>
      </c>
      <c r="E19" s="405"/>
    </row>
    <row r="20" spans="1:5">
      <c r="A20" s="401"/>
      <c r="B20" s="402"/>
      <c r="C20" s="403"/>
      <c r="D20" s="401" t="s">
        <v>857</v>
      </c>
      <c r="E20" s="403"/>
    </row>
    <row r="21" spans="1:5" ht="11.25" customHeight="1"/>
    <row r="22" spans="1:5">
      <c r="A22" s="4" t="s">
        <v>310</v>
      </c>
      <c r="B22" s="42" t="s">
        <v>694</v>
      </c>
    </row>
    <row r="23" spans="1:5">
      <c r="B23" s="44" t="s">
        <v>858</v>
      </c>
    </row>
    <row r="24" spans="1:5">
      <c r="B24" s="255" t="s">
        <v>859</v>
      </c>
    </row>
  </sheetData>
  <mergeCells count="16">
    <mergeCell ref="A1:E1"/>
    <mergeCell ref="A2:E2"/>
    <mergeCell ref="A3:E3"/>
    <mergeCell ref="A20:C20"/>
    <mergeCell ref="D20:E20"/>
    <mergeCell ref="A18:C18"/>
    <mergeCell ref="D18:E18"/>
    <mergeCell ref="A16:B16"/>
    <mergeCell ref="A17:C17"/>
    <mergeCell ref="D17:E17"/>
    <mergeCell ref="D19:E19"/>
    <mergeCell ref="A8:C9"/>
    <mergeCell ref="E8:E11"/>
    <mergeCell ref="A10:A11"/>
    <mergeCell ref="B10:B11"/>
    <mergeCell ref="A19:C19"/>
  </mergeCells>
  <pageMargins left="0.70866141732283472" right="0.51181102362204722" top="0.62992125984251968" bottom="0.39370078740157483" header="0.31496062992125984" footer="0.31496062992125984"/>
  <pageSetup paperSize="9" fitToHeight="0" orientation="landscape" r:id="rId1"/>
  <headerFooter>
    <oddHeader>&amp;C&amp;"TH SarabunIT๙,Bold"&amp;16 37</oddHeader>
  </headerFooter>
  <ignoredErrors>
    <ignoredError sqref="A13:A14" numberStoredAsText="1"/>
  </ignoredError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tabColor rgb="FF92D050"/>
    <pageSetUpPr fitToPage="1"/>
  </sheetPr>
  <dimension ref="A1:H34"/>
  <sheetViews>
    <sheetView view="pageLayout" topLeftCell="A13" zoomScaleNormal="100" zoomScaleSheetLayoutView="100" workbookViewId="0">
      <selection activeCell="A3" sqref="A3:H3"/>
    </sheetView>
  </sheetViews>
  <sheetFormatPr defaultColWidth="9.140625" defaultRowHeight="21"/>
  <cols>
    <col min="1" max="1" width="9.42578125" style="5" customWidth="1"/>
    <col min="2" max="2" width="25.140625" style="5" customWidth="1"/>
    <col min="3" max="3" width="13" style="34" customWidth="1"/>
    <col min="4" max="4" width="13.5703125" style="152" customWidth="1"/>
    <col min="5" max="5" width="13.5703125" style="5" customWidth="1"/>
    <col min="6" max="7" width="12.85546875" style="1" customWidth="1"/>
    <col min="8" max="8" width="17.85546875" style="1" customWidth="1"/>
    <col min="9" max="16384" width="9.140625" style="1"/>
  </cols>
  <sheetData>
    <row r="1" spans="1:8">
      <c r="A1" s="331" t="s">
        <v>559</v>
      </c>
      <c r="B1" s="331"/>
      <c r="C1" s="331"/>
      <c r="D1" s="331"/>
      <c r="E1" s="331"/>
      <c r="F1" s="331"/>
      <c r="G1" s="331"/>
      <c r="H1" s="331"/>
    </row>
    <row r="2" spans="1:8">
      <c r="A2" s="331" t="s">
        <v>890</v>
      </c>
      <c r="B2" s="331"/>
      <c r="C2" s="331"/>
      <c r="D2" s="331"/>
      <c r="E2" s="331"/>
      <c r="F2" s="331"/>
      <c r="G2" s="331"/>
      <c r="H2" s="331"/>
    </row>
    <row r="3" spans="1:8">
      <c r="A3" s="331" t="s">
        <v>474</v>
      </c>
      <c r="B3" s="331"/>
      <c r="C3" s="331"/>
      <c r="D3" s="331"/>
      <c r="E3" s="331"/>
      <c r="F3" s="331"/>
      <c r="G3" s="331"/>
      <c r="H3" s="331"/>
    </row>
    <row r="4" spans="1:8">
      <c r="A4" s="331" t="s">
        <v>482</v>
      </c>
      <c r="B4" s="331"/>
      <c r="C4" s="331"/>
      <c r="D4" s="331"/>
      <c r="E4" s="331"/>
      <c r="F4" s="331"/>
      <c r="G4" s="331"/>
      <c r="H4" s="331"/>
    </row>
    <row r="5" spans="1:8">
      <c r="A5" s="331" t="s">
        <v>852</v>
      </c>
      <c r="B5" s="331"/>
      <c r="C5" s="331"/>
      <c r="D5" s="331"/>
      <c r="E5" s="331"/>
      <c r="F5" s="331"/>
      <c r="G5" s="331"/>
      <c r="H5" s="331"/>
    </row>
    <row r="6" spans="1:8" ht="9" customHeight="1">
      <c r="A6" s="17"/>
      <c r="B6" s="17"/>
      <c r="C6" s="64"/>
      <c r="D6" s="146"/>
      <c r="E6" s="17"/>
      <c r="F6" s="17"/>
      <c r="G6" s="17"/>
      <c r="H6" s="17"/>
    </row>
    <row r="7" spans="1:8" s="17" customFormat="1" ht="24.75" customHeight="1">
      <c r="A7" s="134" t="s">
        <v>188</v>
      </c>
      <c r="B7" s="134" t="s">
        <v>143</v>
      </c>
      <c r="C7" s="141" t="s">
        <v>308</v>
      </c>
      <c r="D7" s="147" t="s">
        <v>483</v>
      </c>
      <c r="E7" s="134" t="s">
        <v>477</v>
      </c>
      <c r="F7" s="134" t="s">
        <v>478</v>
      </c>
      <c r="G7" s="134" t="s">
        <v>144</v>
      </c>
      <c r="H7" s="134" t="s">
        <v>145</v>
      </c>
    </row>
    <row r="8" spans="1:8">
      <c r="A8" s="124">
        <v>1</v>
      </c>
      <c r="B8" s="135" t="s">
        <v>485</v>
      </c>
      <c r="C8" s="142">
        <v>14111500</v>
      </c>
      <c r="D8" s="148">
        <v>700</v>
      </c>
      <c r="E8" s="137" t="s">
        <v>486</v>
      </c>
      <c r="F8" s="125">
        <v>120</v>
      </c>
      <c r="G8" s="153">
        <f t="shared" ref="G8:G15" si="0">D8*F8</f>
        <v>84000</v>
      </c>
      <c r="H8" s="125"/>
    </row>
    <row r="9" spans="1:8">
      <c r="A9" s="129">
        <v>2</v>
      </c>
      <c r="B9" s="154" t="s">
        <v>487</v>
      </c>
      <c r="C9" s="144" t="s">
        <v>488</v>
      </c>
      <c r="D9" s="150">
        <v>10</v>
      </c>
      <c r="E9" s="139" t="s">
        <v>489</v>
      </c>
      <c r="F9" s="130">
        <v>50</v>
      </c>
      <c r="G9" s="130">
        <f t="shared" si="0"/>
        <v>500</v>
      </c>
      <c r="H9" s="130">
        <f>SUM(G8:G9)</f>
        <v>84500</v>
      </c>
    </row>
    <row r="10" spans="1:8">
      <c r="A10" s="124">
        <v>3</v>
      </c>
      <c r="B10" s="135" t="s">
        <v>492</v>
      </c>
      <c r="C10" s="142" t="s">
        <v>490</v>
      </c>
      <c r="D10" s="148">
        <v>5</v>
      </c>
      <c r="E10" s="137" t="s">
        <v>491</v>
      </c>
      <c r="F10" s="125">
        <v>2500</v>
      </c>
      <c r="G10" s="125">
        <f t="shared" si="0"/>
        <v>12500</v>
      </c>
      <c r="H10" s="125"/>
    </row>
    <row r="11" spans="1:8">
      <c r="A11" s="155">
        <v>4</v>
      </c>
      <c r="B11" s="156" t="s">
        <v>492</v>
      </c>
      <c r="C11" s="157" t="s">
        <v>490</v>
      </c>
      <c r="D11" s="158">
        <v>5</v>
      </c>
      <c r="E11" s="159" t="s">
        <v>491</v>
      </c>
      <c r="F11" s="160">
        <v>2600</v>
      </c>
      <c r="G11" s="130">
        <f t="shared" si="0"/>
        <v>13000</v>
      </c>
      <c r="H11" s="160">
        <f>SUM(G10:G11)</f>
        <v>25500</v>
      </c>
    </row>
    <row r="12" spans="1:8">
      <c r="A12" s="132">
        <v>5</v>
      </c>
      <c r="B12" s="136" t="s">
        <v>494</v>
      </c>
      <c r="C12" s="143" t="s">
        <v>493</v>
      </c>
      <c r="D12" s="149">
        <v>500</v>
      </c>
      <c r="E12" s="138" t="s">
        <v>496</v>
      </c>
      <c r="F12" s="133">
        <v>5</v>
      </c>
      <c r="G12" s="133">
        <f t="shared" si="0"/>
        <v>2500</v>
      </c>
      <c r="H12" s="133"/>
    </row>
    <row r="13" spans="1:8">
      <c r="A13" s="132">
        <v>6</v>
      </c>
      <c r="B13" s="136" t="s">
        <v>495</v>
      </c>
      <c r="C13" s="143" t="s">
        <v>493</v>
      </c>
      <c r="D13" s="149">
        <v>400</v>
      </c>
      <c r="E13" s="138" t="s">
        <v>496</v>
      </c>
      <c r="F13" s="133">
        <v>4.5</v>
      </c>
      <c r="G13" s="133">
        <f t="shared" si="0"/>
        <v>1800</v>
      </c>
      <c r="H13" s="133"/>
    </row>
    <row r="14" spans="1:8">
      <c r="A14" s="132">
        <v>7</v>
      </c>
      <c r="B14" s="136" t="s">
        <v>497</v>
      </c>
      <c r="C14" s="143" t="s">
        <v>493</v>
      </c>
      <c r="D14" s="149">
        <v>13</v>
      </c>
      <c r="E14" s="138" t="s">
        <v>498</v>
      </c>
      <c r="F14" s="133">
        <v>70</v>
      </c>
      <c r="G14" s="133">
        <f t="shared" si="0"/>
        <v>910</v>
      </c>
      <c r="H14" s="133"/>
    </row>
    <row r="15" spans="1:8">
      <c r="A15" s="129">
        <v>8</v>
      </c>
      <c r="B15" s="154" t="s">
        <v>499</v>
      </c>
      <c r="C15" s="144" t="s">
        <v>493</v>
      </c>
      <c r="D15" s="150">
        <v>5</v>
      </c>
      <c r="E15" s="139" t="s">
        <v>498</v>
      </c>
      <c r="F15" s="130">
        <v>110</v>
      </c>
      <c r="G15" s="130">
        <f t="shared" si="0"/>
        <v>550</v>
      </c>
      <c r="H15" s="130">
        <f>SUM(G12:G15)</f>
        <v>5760</v>
      </c>
    </row>
    <row r="16" spans="1:8">
      <c r="A16" s="132"/>
      <c r="B16" s="132"/>
      <c r="C16" s="143"/>
      <c r="D16" s="149"/>
      <c r="E16" s="138"/>
      <c r="F16" s="133"/>
      <c r="G16" s="133"/>
      <c r="H16" s="133"/>
    </row>
    <row r="17" spans="1:8">
      <c r="A17" s="132"/>
      <c r="B17" s="132"/>
      <c r="C17" s="143"/>
      <c r="D17" s="149"/>
      <c r="E17" s="138"/>
      <c r="F17" s="133"/>
      <c r="G17" s="133"/>
      <c r="H17" s="133"/>
    </row>
    <row r="18" spans="1:8">
      <c r="A18" s="132"/>
      <c r="B18" s="132"/>
      <c r="C18" s="143"/>
      <c r="D18" s="149"/>
      <c r="E18" s="138"/>
      <c r="F18" s="133"/>
      <c r="G18" s="133"/>
      <c r="H18" s="133"/>
    </row>
    <row r="19" spans="1:8">
      <c r="A19" s="132"/>
      <c r="B19" s="132"/>
      <c r="C19" s="143"/>
      <c r="D19" s="149"/>
      <c r="E19" s="138"/>
      <c r="F19" s="133"/>
      <c r="G19" s="133"/>
      <c r="H19" s="133"/>
    </row>
    <row r="20" spans="1:8">
      <c r="A20" s="132"/>
      <c r="B20" s="132"/>
      <c r="C20" s="143"/>
      <c r="D20" s="149"/>
      <c r="E20" s="138"/>
      <c r="F20" s="133"/>
      <c r="G20" s="133"/>
      <c r="H20" s="133"/>
    </row>
    <row r="21" spans="1:8">
      <c r="A21" s="132"/>
      <c r="B21" s="132"/>
      <c r="C21" s="143"/>
      <c r="D21" s="149"/>
      <c r="E21" s="138"/>
      <c r="F21" s="133"/>
      <c r="G21" s="133"/>
      <c r="H21" s="133"/>
    </row>
    <row r="22" spans="1:8">
      <c r="A22" s="132"/>
      <c r="B22" s="132"/>
      <c r="C22" s="143"/>
      <c r="D22" s="149"/>
      <c r="E22" s="138"/>
      <c r="F22" s="133"/>
      <c r="G22" s="133"/>
      <c r="H22" s="133"/>
    </row>
    <row r="23" spans="1:8">
      <c r="A23" s="132"/>
      <c r="B23" s="132"/>
      <c r="C23" s="143"/>
      <c r="D23" s="149"/>
      <c r="E23" s="138"/>
      <c r="F23" s="133"/>
      <c r="G23" s="133"/>
      <c r="H23" s="133"/>
    </row>
    <row r="24" spans="1:8">
      <c r="A24" s="129"/>
      <c r="B24" s="129"/>
      <c r="C24" s="144"/>
      <c r="D24" s="150"/>
      <c r="E24" s="139"/>
      <c r="F24" s="130"/>
      <c r="G24" s="130"/>
      <c r="H24" s="130"/>
    </row>
    <row r="25" spans="1:8" s="3" customFormat="1">
      <c r="A25" s="345" t="s">
        <v>484</v>
      </c>
      <c r="B25" s="347"/>
      <c r="C25" s="145"/>
      <c r="D25" s="151"/>
      <c r="E25" s="140"/>
      <c r="F25" s="66"/>
      <c r="G25" s="220">
        <f>SUM(G8:G24)</f>
        <v>115760</v>
      </c>
      <c r="H25" s="220">
        <f>SUM(H8:H24)</f>
        <v>115760</v>
      </c>
    </row>
    <row r="26" spans="1:8">
      <c r="A26" s="4"/>
      <c r="B26" s="42"/>
    </row>
    <row r="27" spans="1:8">
      <c r="D27" s="152" t="s">
        <v>867</v>
      </c>
    </row>
    <row r="28" spans="1:8">
      <c r="A28" s="4"/>
      <c r="C28" s="42" t="s">
        <v>868</v>
      </c>
    </row>
    <row r="29" spans="1:8">
      <c r="A29" s="4"/>
      <c r="B29" s="1"/>
      <c r="C29" s="1"/>
      <c r="D29" s="1"/>
      <c r="E29" s="1"/>
    </row>
    <row r="30" spans="1:8">
      <c r="A30" s="4"/>
      <c r="B30" s="1" t="s">
        <v>869</v>
      </c>
      <c r="C30" s="1"/>
      <c r="D30" s="1" t="s">
        <v>869</v>
      </c>
      <c r="E30" s="1"/>
      <c r="G30" s="1" t="s">
        <v>869</v>
      </c>
    </row>
    <row r="31" spans="1:8">
      <c r="A31" s="4"/>
      <c r="B31" s="42" t="s">
        <v>870</v>
      </c>
      <c r="C31" s="1"/>
      <c r="D31" s="42" t="s">
        <v>870</v>
      </c>
      <c r="E31" s="1"/>
      <c r="G31" s="42" t="s">
        <v>870</v>
      </c>
    </row>
    <row r="32" spans="1:8">
      <c r="A32" s="4"/>
      <c r="B32" s="1"/>
      <c r="C32" s="1"/>
      <c r="D32" s="1"/>
      <c r="E32" s="1"/>
    </row>
    <row r="33" spans="1:2">
      <c r="A33" s="281" t="s">
        <v>310</v>
      </c>
      <c r="B33" s="295" t="s">
        <v>891</v>
      </c>
    </row>
    <row r="34" spans="1:2">
      <c r="B34" s="290" t="s">
        <v>892</v>
      </c>
    </row>
  </sheetData>
  <mergeCells count="6">
    <mergeCell ref="A25:B25"/>
    <mergeCell ref="A1:H1"/>
    <mergeCell ref="A3:H3"/>
    <mergeCell ref="A4:H4"/>
    <mergeCell ref="A5:H5"/>
    <mergeCell ref="A2:H2"/>
  </mergeCells>
  <pageMargins left="0.70866141732283472" right="0.51181102362204722" top="0.62992125984251968" bottom="0.39370078740157483" header="0.31496062992125984" footer="0.31496062992125984"/>
  <pageSetup paperSize="9" scale="75" fitToHeight="0" orientation="portrait" r:id="rId1"/>
  <headerFooter>
    <oddHeader>&amp;C&amp;"TH SarabunIT๙,Bold"&amp;16 38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tabColor rgb="FF92D050"/>
    <pageSetUpPr fitToPage="1"/>
  </sheetPr>
  <dimension ref="A1:H28"/>
  <sheetViews>
    <sheetView view="pageLayout" topLeftCell="A5" zoomScaleNormal="100" zoomScaleSheetLayoutView="100" workbookViewId="0">
      <selection activeCell="G26" sqref="G26"/>
    </sheetView>
  </sheetViews>
  <sheetFormatPr defaultColWidth="9.140625" defaultRowHeight="21"/>
  <cols>
    <col min="1" max="1" width="11.5703125" style="5" customWidth="1"/>
    <col min="2" max="2" width="14.42578125" style="5" customWidth="1"/>
    <col min="3" max="3" width="25.85546875" style="5" customWidth="1"/>
    <col min="4" max="5" width="16.5703125" style="1" customWidth="1"/>
    <col min="6" max="6" width="19.7109375" style="1" customWidth="1"/>
    <col min="7" max="7" width="30" style="1" customWidth="1"/>
    <col min="8" max="8" width="13.85546875" style="5" customWidth="1"/>
    <col min="9" max="16384" width="9.140625" style="1"/>
  </cols>
  <sheetData>
    <row r="1" spans="1:8">
      <c r="A1" s="331" t="s">
        <v>557</v>
      </c>
      <c r="B1" s="331"/>
      <c r="C1" s="331"/>
      <c r="D1" s="331"/>
      <c r="E1" s="331"/>
      <c r="F1" s="331"/>
      <c r="G1" s="331"/>
      <c r="H1" s="331"/>
    </row>
    <row r="2" spans="1:8">
      <c r="A2" s="331" t="s">
        <v>893</v>
      </c>
      <c r="B2" s="331"/>
      <c r="C2" s="331"/>
      <c r="D2" s="331"/>
      <c r="E2" s="331"/>
      <c r="F2" s="331"/>
      <c r="G2" s="331"/>
      <c r="H2" s="331"/>
    </row>
    <row r="3" spans="1:8">
      <c r="A3" s="331" t="s">
        <v>689</v>
      </c>
      <c r="B3" s="331"/>
      <c r="C3" s="331"/>
      <c r="D3" s="331"/>
      <c r="E3" s="331"/>
      <c r="F3" s="331"/>
      <c r="G3" s="331"/>
      <c r="H3" s="331"/>
    </row>
    <row r="4" spans="1:8">
      <c r="A4" s="38" t="s">
        <v>239</v>
      </c>
    </row>
    <row r="5" spans="1:8">
      <c r="A5" s="38" t="s">
        <v>905</v>
      </c>
    </row>
    <row r="6" spans="1:8">
      <c r="A6" s="38" t="s">
        <v>860</v>
      </c>
    </row>
    <row r="7" spans="1:8" s="4" customFormat="1">
      <c r="A7" s="424" t="s">
        <v>690</v>
      </c>
      <c r="B7" s="425"/>
      <c r="C7" s="425"/>
      <c r="D7" s="425"/>
      <c r="E7" s="425"/>
      <c r="F7" s="426"/>
      <c r="G7" s="83" t="s">
        <v>696</v>
      </c>
      <c r="H7" s="432" t="s">
        <v>174</v>
      </c>
    </row>
    <row r="8" spans="1:8" s="4" customFormat="1">
      <c r="A8" s="427"/>
      <c r="B8" s="428"/>
      <c r="C8" s="428"/>
      <c r="D8" s="428"/>
      <c r="E8" s="428"/>
      <c r="F8" s="429"/>
      <c r="G8" s="84" t="s">
        <v>856</v>
      </c>
      <c r="H8" s="433"/>
    </row>
    <row r="9" spans="1:8" s="17" customFormat="1">
      <c r="A9" s="68" t="s">
        <v>309</v>
      </c>
      <c r="B9" s="430" t="s">
        <v>731</v>
      </c>
      <c r="C9" s="417" t="s">
        <v>730</v>
      </c>
      <c r="D9" s="430" t="s">
        <v>729</v>
      </c>
      <c r="E9" s="417" t="s">
        <v>452</v>
      </c>
      <c r="F9" s="417" t="s">
        <v>453</v>
      </c>
      <c r="G9" s="438" t="s">
        <v>454</v>
      </c>
      <c r="H9" s="432" t="s">
        <v>245</v>
      </c>
    </row>
    <row r="10" spans="1:8" s="17" customFormat="1">
      <c r="A10" s="69" t="s">
        <v>733</v>
      </c>
      <c r="B10" s="431"/>
      <c r="C10" s="418"/>
      <c r="D10" s="418"/>
      <c r="E10" s="418"/>
      <c r="F10" s="418"/>
      <c r="G10" s="351"/>
      <c r="H10" s="433"/>
    </row>
    <row r="11" spans="1:8">
      <c r="A11" s="32">
        <v>20004</v>
      </c>
      <c r="B11" s="32">
        <v>12050300</v>
      </c>
      <c r="C11" s="33" t="s">
        <v>872</v>
      </c>
      <c r="D11" s="39">
        <v>17440000</v>
      </c>
      <c r="E11" s="39">
        <v>5760933.3300000001</v>
      </c>
      <c r="F11" s="39">
        <v>11679066.67</v>
      </c>
      <c r="G11" s="85">
        <f>+'5.4 สรุปผล-รายตัว'!F15</f>
        <v>17440000</v>
      </c>
      <c r="H11" s="253">
        <v>0</v>
      </c>
    </row>
    <row r="12" spans="1:8">
      <c r="A12" s="32">
        <v>20004</v>
      </c>
      <c r="B12" s="32">
        <v>12060100</v>
      </c>
      <c r="C12" s="33" t="s">
        <v>732</v>
      </c>
      <c r="D12" s="39">
        <v>190000</v>
      </c>
      <c r="E12" s="39">
        <v>164098</v>
      </c>
      <c r="F12" s="39">
        <v>25902</v>
      </c>
      <c r="G12" s="39">
        <f>+'5.4 สรุปผล-รายตัว'!F29</f>
        <v>190000</v>
      </c>
      <c r="H12" s="253">
        <v>0</v>
      </c>
    </row>
    <row r="13" spans="1:8">
      <c r="A13" s="32">
        <v>20004</v>
      </c>
      <c r="B13" s="32">
        <v>12061000</v>
      </c>
      <c r="C13" s="33" t="s">
        <v>873</v>
      </c>
      <c r="D13" s="39">
        <v>514500</v>
      </c>
      <c r="E13" s="39">
        <v>231811.43</v>
      </c>
      <c r="F13" s="39">
        <v>282688.57</v>
      </c>
      <c r="G13" s="39">
        <f>+'5.4 สรุปผล-รายตัว'!F49</f>
        <v>514500</v>
      </c>
      <c r="H13" s="253">
        <v>0</v>
      </c>
    </row>
    <row r="14" spans="1:8">
      <c r="A14" s="32"/>
      <c r="B14" s="32"/>
      <c r="C14" s="33"/>
      <c r="D14" s="39"/>
      <c r="E14" s="39"/>
      <c r="F14" s="39"/>
      <c r="G14" s="85"/>
      <c r="H14" s="253"/>
    </row>
    <row r="15" spans="1:8">
      <c r="A15" s="32"/>
      <c r="B15" s="32"/>
      <c r="C15" s="32"/>
      <c r="D15" s="39"/>
      <c r="E15" s="35"/>
      <c r="F15" s="39"/>
      <c r="G15" s="39"/>
      <c r="H15" s="32"/>
    </row>
    <row r="16" spans="1:8">
      <c r="A16" s="345" t="s">
        <v>207</v>
      </c>
      <c r="B16" s="346"/>
      <c r="C16" s="347"/>
      <c r="D16" s="66">
        <f>SUM(D11:D15)</f>
        <v>18144500</v>
      </c>
      <c r="E16" s="66">
        <f>SUM(E11:E15)</f>
        <v>6156842.7599999998</v>
      </c>
      <c r="F16" s="66">
        <f>SUM(F11:F15)</f>
        <v>11987657.24</v>
      </c>
      <c r="G16" s="66">
        <f>SUM(G11:G15)</f>
        <v>18144500</v>
      </c>
      <c r="H16" s="66">
        <f>SUM(H11:H15)</f>
        <v>0</v>
      </c>
    </row>
    <row r="17" spans="1:8">
      <c r="A17" s="419" t="s">
        <v>682</v>
      </c>
      <c r="B17" s="420"/>
      <c r="C17" s="420"/>
      <c r="D17" s="420"/>
      <c r="E17" s="420"/>
      <c r="F17" s="421"/>
      <c r="G17" s="434" t="s">
        <v>900</v>
      </c>
      <c r="H17" s="435"/>
    </row>
    <row r="18" spans="1:8">
      <c r="A18" s="422" t="s">
        <v>683</v>
      </c>
      <c r="B18" s="344"/>
      <c r="C18" s="344"/>
      <c r="D18" s="344"/>
      <c r="E18" s="344"/>
      <c r="F18" s="423"/>
      <c r="G18" s="436"/>
      <c r="H18" s="437"/>
    </row>
    <row r="19" spans="1:8" ht="12.75" customHeight="1">
      <c r="A19" s="17"/>
      <c r="B19" s="17"/>
      <c r="C19" s="17"/>
      <c r="D19" s="17"/>
      <c r="E19" s="17"/>
      <c r="F19" s="17"/>
      <c r="G19" s="247"/>
      <c r="H19" s="247"/>
    </row>
    <row r="20" spans="1:8" ht="21" customHeight="1">
      <c r="A20" s="4" t="s">
        <v>310</v>
      </c>
      <c r="B20" s="267" t="s">
        <v>902</v>
      </c>
      <c r="C20" s="4"/>
      <c r="D20" s="4"/>
      <c r="E20" s="4"/>
      <c r="F20" s="4"/>
      <c r="G20" s="4"/>
      <c r="H20" s="4"/>
    </row>
    <row r="21" spans="1:8" ht="21" customHeight="1">
      <c r="A21" s="4"/>
      <c r="B21" s="67" t="s">
        <v>861</v>
      </c>
      <c r="C21" s="4"/>
      <c r="D21" s="4"/>
      <c r="E21" s="4"/>
      <c r="F21" s="4"/>
      <c r="G21" s="4"/>
      <c r="H21" s="4"/>
    </row>
    <row r="22" spans="1:8" ht="21" customHeight="1">
      <c r="A22" s="4"/>
      <c r="B22" s="44" t="s">
        <v>863</v>
      </c>
      <c r="C22" s="4"/>
      <c r="D22" s="4"/>
      <c r="E22" s="4"/>
      <c r="F22" s="4"/>
      <c r="G22" s="4"/>
      <c r="H22" s="4"/>
    </row>
    <row r="23" spans="1:8" ht="21" customHeight="1">
      <c r="B23" s="42" t="s">
        <v>894</v>
      </c>
      <c r="C23" s="4"/>
      <c r="D23" s="4"/>
      <c r="E23" s="4"/>
      <c r="F23" s="4"/>
      <c r="G23" s="4"/>
      <c r="H23" s="4"/>
    </row>
    <row r="24" spans="1:8" ht="21" customHeight="1">
      <c r="B24" s="67" t="s">
        <v>861</v>
      </c>
      <c r="C24" s="4"/>
      <c r="D24" s="4"/>
      <c r="E24" s="4"/>
      <c r="F24" s="4"/>
      <c r="G24" s="4"/>
      <c r="H24" s="4"/>
    </row>
    <row r="25" spans="1:8">
      <c r="B25" s="44" t="s">
        <v>862</v>
      </c>
    </row>
    <row r="26" spans="1:8">
      <c r="B26" s="44" t="s">
        <v>904</v>
      </c>
    </row>
    <row r="27" spans="1:8">
      <c r="B27" s="72" t="s">
        <v>740</v>
      </c>
    </row>
    <row r="28" spans="1:8">
      <c r="B28" s="42" t="s">
        <v>741</v>
      </c>
    </row>
  </sheetData>
  <mergeCells count="16">
    <mergeCell ref="A17:F17"/>
    <mergeCell ref="A18:F18"/>
    <mergeCell ref="A1:H1"/>
    <mergeCell ref="A2:H2"/>
    <mergeCell ref="A7:F8"/>
    <mergeCell ref="C9:C10"/>
    <mergeCell ref="B9:B10"/>
    <mergeCell ref="E9:E10"/>
    <mergeCell ref="F9:F10"/>
    <mergeCell ref="H7:H8"/>
    <mergeCell ref="H9:H10"/>
    <mergeCell ref="A16:C16"/>
    <mergeCell ref="G17:H18"/>
    <mergeCell ref="G9:G10"/>
    <mergeCell ref="D9:D10"/>
    <mergeCell ref="A3:H3"/>
  </mergeCells>
  <pageMargins left="0.70866141732283472" right="0.51181102362204722" top="0.62992125984251968" bottom="0.36" header="0.31496062992125984" footer="0.41"/>
  <pageSetup paperSize="9" scale="89" fitToHeight="0" orientation="landscape" r:id="rId1"/>
  <headerFooter>
    <oddHeader>&amp;C&amp;"TH SarabunIT๙,Bold"&amp;16 39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40AA60-8312-4532-B7A2-BF521F46DD4B}">
  <sheetPr>
    <tabColor rgb="FF92D050"/>
    <pageSetUpPr fitToPage="1"/>
  </sheetPr>
  <dimension ref="A1:O62"/>
  <sheetViews>
    <sheetView view="pageLayout" zoomScaleNormal="100" zoomScaleSheetLayoutView="100" workbookViewId="0">
      <selection activeCell="L26" sqref="L26"/>
    </sheetView>
  </sheetViews>
  <sheetFormatPr defaultColWidth="9.140625" defaultRowHeight="21"/>
  <cols>
    <col min="1" max="1" width="5.7109375" style="5" customWidth="1"/>
    <col min="2" max="2" width="19.7109375" style="5" customWidth="1"/>
    <col min="3" max="3" width="11.140625" style="1" customWidth="1"/>
    <col min="4" max="4" width="6.7109375" style="1" customWidth="1"/>
    <col min="5" max="5" width="8.42578125" style="1" bestFit="1" customWidth="1"/>
    <col min="6" max="6" width="14.28515625" style="1" bestFit="1" customWidth="1"/>
    <col min="7" max="7" width="15.28515625" style="1" customWidth="1"/>
    <col min="8" max="8" width="14.140625" style="1" customWidth="1"/>
    <col min="9" max="9" width="13" style="1" customWidth="1"/>
    <col min="10" max="10" width="13.85546875" style="1" customWidth="1"/>
    <col min="11" max="11" width="11.28515625" style="1" customWidth="1"/>
    <col min="12" max="12" width="9.5703125" style="1" customWidth="1"/>
    <col min="13" max="13" width="20.7109375" style="1" customWidth="1"/>
    <col min="14" max="14" width="17.7109375" style="1" customWidth="1"/>
    <col min="15" max="15" width="24.28515625" style="1" bestFit="1" customWidth="1"/>
    <col min="16" max="16384" width="9.140625" style="1"/>
  </cols>
  <sheetData>
    <row r="1" spans="1:15">
      <c r="A1" s="331" t="s">
        <v>557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</row>
    <row r="2" spans="1:15">
      <c r="A2" s="439" t="s">
        <v>895</v>
      </c>
      <c r="B2" s="439"/>
      <c r="C2" s="439"/>
      <c r="D2" s="439"/>
      <c r="E2" s="439"/>
      <c r="F2" s="439"/>
      <c r="G2" s="439"/>
      <c r="H2" s="439"/>
      <c r="I2" s="439"/>
      <c r="J2" s="439"/>
      <c r="K2" s="439"/>
      <c r="L2" s="439"/>
      <c r="M2" s="439"/>
      <c r="N2" s="439"/>
      <c r="O2" s="439"/>
    </row>
    <row r="3" spans="1:15">
      <c r="A3" s="439" t="s">
        <v>897</v>
      </c>
      <c r="B3" s="439"/>
      <c r="C3" s="439"/>
      <c r="D3" s="439"/>
      <c r="E3" s="439"/>
      <c r="F3" s="439"/>
      <c r="G3" s="439"/>
      <c r="H3" s="439"/>
      <c r="I3" s="439"/>
      <c r="J3" s="439"/>
      <c r="K3" s="439"/>
      <c r="L3" s="439"/>
      <c r="M3" s="439"/>
      <c r="N3" s="439"/>
      <c r="O3" s="439"/>
    </row>
    <row r="4" spans="1:15">
      <c r="A4" s="439" t="s">
        <v>585</v>
      </c>
      <c r="B4" s="439"/>
      <c r="C4" s="439"/>
      <c r="D4" s="439"/>
      <c r="E4" s="439"/>
      <c r="F4" s="439"/>
      <c r="G4" s="439"/>
      <c r="H4" s="439"/>
      <c r="I4" s="439"/>
      <c r="J4" s="439"/>
      <c r="K4" s="439"/>
      <c r="L4" s="439"/>
      <c r="M4" s="439"/>
      <c r="N4" s="439"/>
      <c r="O4" s="439"/>
    </row>
    <row r="5" spans="1:15">
      <c r="A5" s="439" t="s">
        <v>852</v>
      </c>
      <c r="B5" s="439"/>
      <c r="C5" s="439"/>
      <c r="D5" s="439"/>
      <c r="E5" s="439"/>
      <c r="F5" s="439"/>
      <c r="G5" s="439"/>
      <c r="H5" s="439"/>
      <c r="I5" s="439"/>
      <c r="J5" s="439"/>
      <c r="K5" s="439"/>
      <c r="L5" s="439"/>
      <c r="M5" s="439"/>
      <c r="N5" s="439"/>
      <c r="O5" s="439"/>
    </row>
    <row r="6" spans="1:15" ht="27" customHeight="1">
      <c r="A6" s="194" t="s">
        <v>887</v>
      </c>
      <c r="B6" s="193"/>
      <c r="C6" s="193"/>
      <c r="D6" s="193"/>
      <c r="E6" s="193"/>
      <c r="F6" s="193"/>
      <c r="G6" s="193"/>
      <c r="H6" s="193"/>
      <c r="I6" s="193"/>
      <c r="J6" s="193"/>
      <c r="K6" s="193"/>
      <c r="L6" s="193"/>
      <c r="M6" s="193"/>
      <c r="N6" s="193"/>
      <c r="O6" s="193"/>
    </row>
    <row r="7" spans="1:15" ht="24.75" customHeight="1">
      <c r="A7" s="440" t="s">
        <v>697</v>
      </c>
      <c r="B7" s="441"/>
      <c r="C7" s="441"/>
      <c r="D7" s="441"/>
      <c r="E7" s="441"/>
      <c r="F7" s="441"/>
      <c r="G7" s="441"/>
      <c r="H7" s="441"/>
      <c r="I7" s="441"/>
      <c r="J7" s="441"/>
      <c r="K7" s="441"/>
      <c r="L7" s="441"/>
      <c r="M7" s="442" t="s">
        <v>690</v>
      </c>
      <c r="N7" s="443"/>
      <c r="O7" s="444" t="s">
        <v>145</v>
      </c>
    </row>
    <row r="8" spans="1:15" s="24" customFormat="1">
      <c r="A8" s="445" t="s">
        <v>188</v>
      </c>
      <c r="B8" s="445" t="s">
        <v>143</v>
      </c>
      <c r="C8" s="445" t="s">
        <v>475</v>
      </c>
      <c r="D8" s="445" t="s">
        <v>476</v>
      </c>
      <c r="E8" s="445" t="s">
        <v>477</v>
      </c>
      <c r="F8" s="445" t="s">
        <v>479</v>
      </c>
      <c r="G8" s="449" t="s">
        <v>865</v>
      </c>
      <c r="H8" s="445" t="s">
        <v>480</v>
      </c>
      <c r="I8" s="445" t="s">
        <v>550</v>
      </c>
      <c r="J8" s="445"/>
      <c r="K8" s="445"/>
      <c r="L8" s="446" t="s">
        <v>481</v>
      </c>
      <c r="M8" s="447" t="s">
        <v>695</v>
      </c>
      <c r="N8" s="448" t="s">
        <v>554</v>
      </c>
      <c r="O8" s="444"/>
    </row>
    <row r="9" spans="1:15" s="122" customFormat="1" ht="56.25">
      <c r="A9" s="445"/>
      <c r="B9" s="445"/>
      <c r="C9" s="445"/>
      <c r="D9" s="445"/>
      <c r="E9" s="445"/>
      <c r="F9" s="445"/>
      <c r="G9" s="449"/>
      <c r="H9" s="445"/>
      <c r="I9" s="218" t="s">
        <v>551</v>
      </c>
      <c r="J9" s="218" t="s">
        <v>552</v>
      </c>
      <c r="K9" s="218" t="s">
        <v>584</v>
      </c>
      <c r="L9" s="446"/>
      <c r="M9" s="447"/>
      <c r="N9" s="448"/>
      <c r="O9" s="444"/>
    </row>
    <row r="10" spans="1:15" ht="25.5">
      <c r="A10" s="124">
        <v>1</v>
      </c>
      <c r="B10" s="135" t="s">
        <v>874</v>
      </c>
      <c r="C10" s="182">
        <v>42795</v>
      </c>
      <c r="D10" s="124">
        <v>1</v>
      </c>
      <c r="E10" s="137" t="s">
        <v>504</v>
      </c>
      <c r="F10" s="125">
        <v>12580000</v>
      </c>
      <c r="G10" s="125">
        <v>4319133.33</v>
      </c>
      <c r="H10" s="125">
        <f>F10-G10</f>
        <v>8260866.6699999999</v>
      </c>
      <c r="I10" s="191" t="s">
        <v>553</v>
      </c>
      <c r="J10" s="137"/>
      <c r="K10" s="137"/>
      <c r="L10" s="186" t="s">
        <v>500</v>
      </c>
      <c r="M10" s="282">
        <v>100000999123</v>
      </c>
      <c r="N10" s="125">
        <f>F10</f>
        <v>12580000</v>
      </c>
      <c r="O10" s="183"/>
    </row>
    <row r="11" spans="1:15" ht="25.5">
      <c r="A11" s="126">
        <v>2</v>
      </c>
      <c r="B11" s="184" t="s">
        <v>876</v>
      </c>
      <c r="C11" s="161">
        <v>43221</v>
      </c>
      <c r="D11" s="126">
        <v>1</v>
      </c>
      <c r="E11" s="185" t="s">
        <v>504</v>
      </c>
      <c r="F11" s="127">
        <v>4860000</v>
      </c>
      <c r="G11" s="127">
        <v>1441800</v>
      </c>
      <c r="H11" s="127">
        <f>F11-G11</f>
        <v>3418200</v>
      </c>
      <c r="I11" s="192" t="s">
        <v>553</v>
      </c>
      <c r="J11" s="185"/>
      <c r="K11" s="185"/>
      <c r="L11" s="187" t="s">
        <v>500</v>
      </c>
      <c r="M11" s="283" t="s">
        <v>875</v>
      </c>
      <c r="N11" s="127">
        <f>F11</f>
        <v>4860000</v>
      </c>
      <c r="O11" s="92" t="s">
        <v>901</v>
      </c>
    </row>
    <row r="12" spans="1:15" ht="25.5">
      <c r="A12" s="126"/>
      <c r="B12" s="184"/>
      <c r="C12" s="161"/>
      <c r="D12" s="126"/>
      <c r="E12" s="185"/>
      <c r="F12" s="127"/>
      <c r="G12" s="127"/>
      <c r="H12" s="127"/>
      <c r="I12" s="192"/>
      <c r="J12" s="185"/>
      <c r="K12" s="185"/>
      <c r="L12" s="187"/>
      <c r="M12" s="283"/>
      <c r="N12" s="127"/>
      <c r="O12" s="92"/>
    </row>
    <row r="13" spans="1:15" ht="25.5">
      <c r="A13" s="126"/>
      <c r="B13" s="184"/>
      <c r="C13" s="161"/>
      <c r="D13" s="126"/>
      <c r="E13" s="185"/>
      <c r="F13" s="127"/>
      <c r="G13" s="127"/>
      <c r="H13" s="127"/>
      <c r="I13" s="192"/>
      <c r="J13" s="185"/>
      <c r="K13" s="185"/>
      <c r="L13" s="187"/>
      <c r="M13" s="283"/>
      <c r="N13" s="127"/>
      <c r="O13" s="92"/>
    </row>
    <row r="14" spans="1:15" ht="25.5">
      <c r="A14" s="126"/>
      <c r="B14" s="184"/>
      <c r="C14" s="161"/>
      <c r="D14" s="126"/>
      <c r="E14" s="185"/>
      <c r="F14" s="127"/>
      <c r="G14" s="127"/>
      <c r="H14" s="127"/>
      <c r="I14" s="185"/>
      <c r="J14" s="192"/>
      <c r="K14" s="185"/>
      <c r="L14" s="187"/>
      <c r="M14" s="181"/>
      <c r="N14" s="127"/>
      <c r="O14" s="92"/>
    </row>
    <row r="15" spans="1:15">
      <c r="A15" s="374" t="s">
        <v>207</v>
      </c>
      <c r="B15" s="374"/>
      <c r="C15" s="66"/>
      <c r="D15" s="123"/>
      <c r="E15" s="66"/>
      <c r="F15" s="66">
        <f>SUM(F10:F14)</f>
        <v>17440000</v>
      </c>
      <c r="G15" s="66">
        <f>SUM(G10:G14)</f>
        <v>5760933.3300000001</v>
      </c>
      <c r="H15" s="66">
        <f>SUM(H10:H14)</f>
        <v>11679066.67</v>
      </c>
      <c r="I15" s="66"/>
      <c r="J15" s="66"/>
      <c r="K15" s="66"/>
      <c r="L15" s="180"/>
      <c r="M15" s="190"/>
      <c r="N15" s="66">
        <f>SUM(N10:N14)</f>
        <v>17440000</v>
      </c>
      <c r="O15" s="35"/>
    </row>
    <row r="16" spans="1:15">
      <c r="A16" s="294"/>
      <c r="B16" s="294"/>
      <c r="C16" s="296"/>
      <c r="D16" s="297"/>
      <c r="E16" s="296"/>
      <c r="F16" s="296"/>
      <c r="G16" s="296"/>
      <c r="H16" s="296"/>
      <c r="I16" s="296"/>
      <c r="J16" s="296"/>
      <c r="K16" s="296"/>
      <c r="L16" s="296"/>
      <c r="M16" s="298"/>
      <c r="N16" s="296"/>
      <c r="O16" s="298"/>
    </row>
    <row r="17" spans="1:15">
      <c r="A17" s="194" t="s">
        <v>888</v>
      </c>
      <c r="B17" s="193"/>
      <c r="C17" s="193"/>
      <c r="D17" s="193"/>
      <c r="E17" s="193"/>
      <c r="F17" s="193"/>
      <c r="G17" s="193"/>
      <c r="H17" s="193"/>
      <c r="I17" s="193"/>
      <c r="J17" s="193"/>
      <c r="K17" s="193"/>
      <c r="L17" s="193"/>
      <c r="M17" s="193"/>
      <c r="N17" s="193"/>
      <c r="O17" s="193"/>
    </row>
    <row r="18" spans="1:15">
      <c r="A18" s="440" t="s">
        <v>697</v>
      </c>
      <c r="B18" s="441"/>
      <c r="C18" s="441"/>
      <c r="D18" s="441"/>
      <c r="E18" s="441"/>
      <c r="F18" s="441"/>
      <c r="G18" s="441"/>
      <c r="H18" s="441"/>
      <c r="I18" s="441"/>
      <c r="J18" s="441"/>
      <c r="K18" s="441"/>
      <c r="L18" s="441"/>
      <c r="M18" s="442" t="s">
        <v>690</v>
      </c>
      <c r="N18" s="443"/>
      <c r="O18" s="444" t="s">
        <v>145</v>
      </c>
    </row>
    <row r="19" spans="1:15">
      <c r="A19" s="445" t="s">
        <v>188</v>
      </c>
      <c r="B19" s="445" t="s">
        <v>143</v>
      </c>
      <c r="C19" s="445" t="s">
        <v>475</v>
      </c>
      <c r="D19" s="445" t="s">
        <v>476</v>
      </c>
      <c r="E19" s="445" t="s">
        <v>477</v>
      </c>
      <c r="F19" s="445" t="s">
        <v>479</v>
      </c>
      <c r="G19" s="449" t="s">
        <v>865</v>
      </c>
      <c r="H19" s="445" t="s">
        <v>480</v>
      </c>
      <c r="I19" s="445" t="s">
        <v>550</v>
      </c>
      <c r="J19" s="445"/>
      <c r="K19" s="445"/>
      <c r="L19" s="446" t="s">
        <v>481</v>
      </c>
      <c r="M19" s="447" t="s">
        <v>695</v>
      </c>
      <c r="N19" s="448" t="s">
        <v>554</v>
      </c>
      <c r="O19" s="444"/>
    </row>
    <row r="20" spans="1:15" ht="56.25">
      <c r="A20" s="445"/>
      <c r="B20" s="445"/>
      <c r="C20" s="445"/>
      <c r="D20" s="445"/>
      <c r="E20" s="445"/>
      <c r="F20" s="445"/>
      <c r="G20" s="449"/>
      <c r="H20" s="445"/>
      <c r="I20" s="218" t="s">
        <v>551</v>
      </c>
      <c r="J20" s="218" t="s">
        <v>552</v>
      </c>
      <c r="K20" s="218" t="s">
        <v>584</v>
      </c>
      <c r="L20" s="446"/>
      <c r="M20" s="447"/>
      <c r="N20" s="448"/>
      <c r="O20" s="444"/>
    </row>
    <row r="21" spans="1:15" ht="25.5">
      <c r="A21" s="124">
        <v>1</v>
      </c>
      <c r="B21" s="135" t="s">
        <v>502</v>
      </c>
      <c r="C21" s="182">
        <v>44013</v>
      </c>
      <c r="D21" s="124">
        <v>1</v>
      </c>
      <c r="E21" s="137" t="s">
        <v>504</v>
      </c>
      <c r="F21" s="125">
        <v>24000</v>
      </c>
      <c r="G21" s="125">
        <v>15750</v>
      </c>
      <c r="H21" s="125">
        <f>F21-G21</f>
        <v>8250</v>
      </c>
      <c r="I21" s="191" t="s">
        <v>553</v>
      </c>
      <c r="J21" s="137"/>
      <c r="K21" s="137"/>
      <c r="L21" s="186" t="s">
        <v>500</v>
      </c>
      <c r="M21" s="188">
        <v>100000999100</v>
      </c>
      <c r="N21" s="125">
        <f>F21</f>
        <v>24000</v>
      </c>
      <c r="O21" s="183"/>
    </row>
    <row r="22" spans="1:15" ht="25.5">
      <c r="A22" s="126">
        <v>2</v>
      </c>
      <c r="B22" s="184" t="s">
        <v>503</v>
      </c>
      <c r="C22" s="161">
        <v>43617</v>
      </c>
      <c r="D22" s="126">
        <v>1</v>
      </c>
      <c r="E22" s="185" t="s">
        <v>504</v>
      </c>
      <c r="F22" s="127">
        <v>18000</v>
      </c>
      <c r="G22" s="127">
        <v>14100</v>
      </c>
      <c r="H22" s="127">
        <f>F22-G22</f>
        <v>3900</v>
      </c>
      <c r="I22" s="192" t="s">
        <v>553</v>
      </c>
      <c r="J22" s="185"/>
      <c r="K22" s="185"/>
      <c r="L22" s="187" t="s">
        <v>500</v>
      </c>
      <c r="M22" s="181">
        <v>100000999101</v>
      </c>
      <c r="N22" s="127">
        <f>F22</f>
        <v>18000</v>
      </c>
      <c r="O22" s="92"/>
    </row>
    <row r="23" spans="1:15" ht="25.5">
      <c r="A23" s="126">
        <v>3</v>
      </c>
      <c r="B23" s="184" t="s">
        <v>687</v>
      </c>
      <c r="C23" s="161">
        <v>40607</v>
      </c>
      <c r="D23" s="126">
        <v>1</v>
      </c>
      <c r="E23" s="185" t="s">
        <v>506</v>
      </c>
      <c r="F23" s="127">
        <v>20000</v>
      </c>
      <c r="G23" s="127">
        <v>19999</v>
      </c>
      <c r="H23" s="127">
        <f>F23-G23</f>
        <v>1</v>
      </c>
      <c r="I23" s="185"/>
      <c r="J23" s="192" t="s">
        <v>553</v>
      </c>
      <c r="K23" s="185"/>
      <c r="L23" s="187" t="s">
        <v>500</v>
      </c>
      <c r="M23" s="181">
        <v>100000999102</v>
      </c>
      <c r="N23" s="127">
        <f>F23</f>
        <v>20000</v>
      </c>
      <c r="O23" s="92"/>
    </row>
    <row r="24" spans="1:15" ht="25.5">
      <c r="A24" s="126">
        <v>4</v>
      </c>
      <c r="B24" s="184" t="s">
        <v>505</v>
      </c>
      <c r="C24" s="161">
        <v>40040</v>
      </c>
      <c r="D24" s="126">
        <v>1</v>
      </c>
      <c r="E24" s="185" t="s">
        <v>506</v>
      </c>
      <c r="F24" s="127">
        <v>8000</v>
      </c>
      <c r="G24" s="127">
        <v>7999</v>
      </c>
      <c r="H24" s="127">
        <f>F24-G24</f>
        <v>1</v>
      </c>
      <c r="I24" s="185"/>
      <c r="J24" s="185"/>
      <c r="K24" s="192" t="s">
        <v>553</v>
      </c>
      <c r="L24" s="187" t="s">
        <v>501</v>
      </c>
      <c r="M24" s="181">
        <v>100000999103</v>
      </c>
      <c r="N24" s="127">
        <f>F24</f>
        <v>8000</v>
      </c>
      <c r="O24" s="92" t="s">
        <v>507</v>
      </c>
    </row>
    <row r="25" spans="1:15" ht="25.5">
      <c r="A25" s="126">
        <v>5</v>
      </c>
      <c r="B25" s="184" t="s">
        <v>688</v>
      </c>
      <c r="C25" s="161">
        <v>43301</v>
      </c>
      <c r="D25" s="126">
        <v>1</v>
      </c>
      <c r="E25" s="185" t="s">
        <v>506</v>
      </c>
      <c r="F25" s="127">
        <v>120000</v>
      </c>
      <c r="G25" s="127">
        <v>106250</v>
      </c>
      <c r="H25" s="127">
        <f>F25-G25</f>
        <v>13750</v>
      </c>
      <c r="I25" s="185"/>
      <c r="J25" s="192" t="s">
        <v>553</v>
      </c>
      <c r="K25" s="185"/>
      <c r="L25" s="187" t="s">
        <v>500</v>
      </c>
      <c r="M25" s="181">
        <v>100000999104</v>
      </c>
      <c r="N25" s="127">
        <f>F25</f>
        <v>120000</v>
      </c>
      <c r="O25" s="127"/>
    </row>
    <row r="26" spans="1:15" ht="25.5">
      <c r="A26" s="126"/>
      <c r="B26" s="184"/>
      <c r="C26" s="161"/>
      <c r="D26" s="126"/>
      <c r="E26" s="185"/>
      <c r="F26" s="127"/>
      <c r="G26" s="127"/>
      <c r="H26" s="127"/>
      <c r="I26" s="185"/>
      <c r="J26" s="192"/>
      <c r="K26" s="185"/>
      <c r="L26" s="187"/>
      <c r="M26" s="181"/>
      <c r="N26" s="127"/>
      <c r="O26" s="127"/>
    </row>
    <row r="27" spans="1:15" ht="25.5">
      <c r="A27" s="126"/>
      <c r="B27" s="184"/>
      <c r="C27" s="161"/>
      <c r="D27" s="126"/>
      <c r="E27" s="185"/>
      <c r="F27" s="127"/>
      <c r="G27" s="127"/>
      <c r="H27" s="127"/>
      <c r="I27" s="185"/>
      <c r="J27" s="192"/>
      <c r="K27" s="185"/>
      <c r="L27" s="187"/>
      <c r="M27" s="181"/>
      <c r="N27" s="127"/>
      <c r="O27" s="127"/>
    </row>
    <row r="28" spans="1:15" ht="25.5">
      <c r="A28" s="258"/>
      <c r="B28" s="299"/>
      <c r="C28" s="300"/>
      <c r="D28" s="258"/>
      <c r="E28" s="301"/>
      <c r="F28" s="302"/>
      <c r="G28" s="302"/>
      <c r="H28" s="302"/>
      <c r="I28" s="301"/>
      <c r="J28" s="303"/>
      <c r="K28" s="301"/>
      <c r="L28" s="304"/>
      <c r="M28" s="305"/>
      <c r="N28" s="302"/>
      <c r="O28" s="302"/>
    </row>
    <row r="29" spans="1:15">
      <c r="A29" s="374" t="s">
        <v>207</v>
      </c>
      <c r="B29" s="374"/>
      <c r="C29" s="66"/>
      <c r="D29" s="123"/>
      <c r="E29" s="66"/>
      <c r="F29" s="66">
        <f>SUM(F16:F25)</f>
        <v>190000</v>
      </c>
      <c r="G29" s="66">
        <f>SUM(G16:G25)</f>
        <v>164098</v>
      </c>
      <c r="H29" s="66">
        <f>SUM(H16:H25)</f>
        <v>25902</v>
      </c>
      <c r="I29" s="66"/>
      <c r="J29" s="66"/>
      <c r="K29" s="66"/>
      <c r="L29" s="180"/>
      <c r="M29" s="190"/>
      <c r="N29" s="66">
        <f>SUM(N16:N25)</f>
        <v>190000</v>
      </c>
      <c r="O29" s="35"/>
    </row>
    <row r="30" spans="1:15">
      <c r="A30" s="4"/>
      <c r="B30" s="4"/>
      <c r="C30" s="306"/>
      <c r="D30" s="307"/>
      <c r="E30" s="306"/>
      <c r="F30" s="306"/>
      <c r="G30" s="306"/>
      <c r="H30" s="306"/>
      <c r="I30" s="306"/>
      <c r="J30" s="306"/>
      <c r="K30" s="306"/>
      <c r="L30" s="306"/>
      <c r="N30" s="306"/>
    </row>
    <row r="31" spans="1:15">
      <c r="A31" s="4"/>
      <c r="B31" s="4"/>
      <c r="C31" s="306"/>
      <c r="D31" s="307"/>
      <c r="E31" s="306"/>
      <c r="F31" s="306"/>
      <c r="G31" s="306"/>
      <c r="H31" s="306"/>
      <c r="I31" s="306"/>
      <c r="J31" s="306"/>
      <c r="K31" s="306"/>
      <c r="L31" s="306"/>
      <c r="N31" s="306"/>
    </row>
    <row r="32" spans="1:15">
      <c r="A32" s="194" t="s">
        <v>889</v>
      </c>
      <c r="B32" s="193"/>
      <c r="C32" s="193"/>
      <c r="D32" s="193"/>
      <c r="E32" s="193"/>
      <c r="F32" s="193"/>
      <c r="G32" s="193"/>
      <c r="H32" s="193"/>
      <c r="I32" s="193"/>
      <c r="J32" s="193"/>
      <c r="K32" s="193"/>
      <c r="L32" s="193"/>
      <c r="M32" s="193"/>
      <c r="N32" s="193"/>
      <c r="O32" s="193"/>
    </row>
    <row r="33" spans="1:15">
      <c r="A33" s="440" t="s">
        <v>697</v>
      </c>
      <c r="B33" s="441"/>
      <c r="C33" s="441"/>
      <c r="D33" s="441"/>
      <c r="E33" s="441"/>
      <c r="F33" s="441"/>
      <c r="G33" s="441"/>
      <c r="H33" s="441"/>
      <c r="I33" s="441"/>
      <c r="J33" s="441"/>
      <c r="K33" s="441"/>
      <c r="L33" s="441"/>
      <c r="M33" s="442" t="s">
        <v>690</v>
      </c>
      <c r="N33" s="443"/>
      <c r="O33" s="444" t="s">
        <v>145</v>
      </c>
    </row>
    <row r="34" spans="1:15">
      <c r="A34" s="445" t="s">
        <v>188</v>
      </c>
      <c r="B34" s="445" t="s">
        <v>143</v>
      </c>
      <c r="C34" s="445" t="s">
        <v>475</v>
      </c>
      <c r="D34" s="445" t="s">
        <v>476</v>
      </c>
      <c r="E34" s="445" t="s">
        <v>477</v>
      </c>
      <c r="F34" s="445" t="s">
        <v>479</v>
      </c>
      <c r="G34" s="449" t="s">
        <v>706</v>
      </c>
      <c r="H34" s="445" t="s">
        <v>480</v>
      </c>
      <c r="I34" s="445" t="s">
        <v>550</v>
      </c>
      <c r="J34" s="445"/>
      <c r="K34" s="445"/>
      <c r="L34" s="446" t="s">
        <v>481</v>
      </c>
      <c r="M34" s="447" t="s">
        <v>695</v>
      </c>
      <c r="N34" s="448" t="s">
        <v>554</v>
      </c>
      <c r="O34" s="444"/>
    </row>
    <row r="35" spans="1:15" ht="56.25">
      <c r="A35" s="445"/>
      <c r="B35" s="445"/>
      <c r="C35" s="445"/>
      <c r="D35" s="445"/>
      <c r="E35" s="445"/>
      <c r="F35" s="445"/>
      <c r="G35" s="449"/>
      <c r="H35" s="445"/>
      <c r="I35" s="218" t="s">
        <v>551</v>
      </c>
      <c r="J35" s="218" t="s">
        <v>552</v>
      </c>
      <c r="K35" s="218" t="s">
        <v>584</v>
      </c>
      <c r="L35" s="446"/>
      <c r="M35" s="447"/>
      <c r="N35" s="448"/>
      <c r="O35" s="444"/>
    </row>
    <row r="36" spans="1:15" ht="25.5">
      <c r="A36" s="124">
        <v>1</v>
      </c>
      <c r="B36" s="135" t="s">
        <v>877</v>
      </c>
      <c r="C36" s="182">
        <v>43647</v>
      </c>
      <c r="D36" s="124">
        <v>1</v>
      </c>
      <c r="E36" s="137" t="s">
        <v>506</v>
      </c>
      <c r="F36" s="125">
        <v>290000</v>
      </c>
      <c r="G36" s="125">
        <v>15750</v>
      </c>
      <c r="H36" s="125">
        <f>F36-G36</f>
        <v>274250</v>
      </c>
      <c r="I36" s="191" t="s">
        <v>553</v>
      </c>
      <c r="J36" s="137"/>
      <c r="K36" s="137"/>
      <c r="L36" s="186" t="s">
        <v>500</v>
      </c>
      <c r="M36" s="188">
        <v>100000999789</v>
      </c>
      <c r="N36" s="125">
        <f>F36</f>
        <v>290000</v>
      </c>
      <c r="O36" s="183"/>
    </row>
    <row r="37" spans="1:15" ht="25.5">
      <c r="A37" s="126">
        <v>2</v>
      </c>
      <c r="B37" s="184" t="s">
        <v>878</v>
      </c>
      <c r="C37" s="161">
        <v>43647</v>
      </c>
      <c r="D37" s="126">
        <v>1</v>
      </c>
      <c r="E37" s="185" t="s">
        <v>506</v>
      </c>
      <c r="F37" s="127">
        <v>18000</v>
      </c>
      <c r="G37" s="127">
        <v>17999</v>
      </c>
      <c r="H37" s="127">
        <f>F37-G37</f>
        <v>1</v>
      </c>
      <c r="I37" s="192" t="s">
        <v>553</v>
      </c>
      <c r="J37" s="185"/>
      <c r="K37" s="185"/>
      <c r="L37" s="187" t="s">
        <v>500</v>
      </c>
      <c r="M37" s="181">
        <v>100000999790</v>
      </c>
      <c r="N37" s="127">
        <f>F37</f>
        <v>18000</v>
      </c>
      <c r="O37" s="92"/>
    </row>
    <row r="38" spans="1:15" ht="25.5">
      <c r="A38" s="126">
        <v>3</v>
      </c>
      <c r="B38" s="184" t="s">
        <v>878</v>
      </c>
      <c r="C38" s="161">
        <v>43647</v>
      </c>
      <c r="D38" s="126">
        <v>1</v>
      </c>
      <c r="E38" s="185" t="s">
        <v>506</v>
      </c>
      <c r="F38" s="127">
        <v>18000</v>
      </c>
      <c r="G38" s="127">
        <v>17999</v>
      </c>
      <c r="H38" s="127">
        <f>F38-G38</f>
        <v>1</v>
      </c>
      <c r="I38" s="192" t="s">
        <v>553</v>
      </c>
      <c r="J38" s="192"/>
      <c r="K38" s="185"/>
      <c r="L38" s="187" t="s">
        <v>500</v>
      </c>
      <c r="M38" s="181">
        <v>100000999791</v>
      </c>
      <c r="N38" s="127">
        <f>F38</f>
        <v>18000</v>
      </c>
      <c r="O38" s="92"/>
    </row>
    <row r="39" spans="1:15" ht="25.5">
      <c r="A39" s="126">
        <v>4</v>
      </c>
      <c r="B39" s="184" t="s">
        <v>878</v>
      </c>
      <c r="C39" s="161">
        <v>43647</v>
      </c>
      <c r="D39" s="126">
        <v>1</v>
      </c>
      <c r="E39" s="185" t="s">
        <v>506</v>
      </c>
      <c r="F39" s="127">
        <v>18000</v>
      </c>
      <c r="G39" s="127">
        <v>17999</v>
      </c>
      <c r="H39" s="127">
        <f>F39-G39</f>
        <v>1</v>
      </c>
      <c r="I39" s="192" t="s">
        <v>553</v>
      </c>
      <c r="J39" s="185"/>
      <c r="K39" s="192"/>
      <c r="L39" s="187" t="s">
        <v>500</v>
      </c>
      <c r="M39" s="181">
        <v>100000999792</v>
      </c>
      <c r="N39" s="127">
        <f>F39</f>
        <v>18000</v>
      </c>
      <c r="O39" s="92"/>
    </row>
    <row r="40" spans="1:15" ht="25.5">
      <c r="A40" s="126">
        <v>5</v>
      </c>
      <c r="B40" s="184" t="s">
        <v>878</v>
      </c>
      <c r="C40" s="161">
        <v>43647</v>
      </c>
      <c r="D40" s="126">
        <v>1</v>
      </c>
      <c r="E40" s="185" t="s">
        <v>506</v>
      </c>
      <c r="F40" s="127">
        <v>18000</v>
      </c>
      <c r="G40" s="127">
        <v>17999</v>
      </c>
      <c r="H40" s="127">
        <f>F40-G40</f>
        <v>1</v>
      </c>
      <c r="I40" s="192" t="s">
        <v>553</v>
      </c>
      <c r="J40" s="192"/>
      <c r="K40" s="185"/>
      <c r="L40" s="187" t="s">
        <v>500</v>
      </c>
      <c r="M40" s="181">
        <v>100000999793</v>
      </c>
      <c r="N40" s="127">
        <f>F40</f>
        <v>18000</v>
      </c>
      <c r="O40" s="127"/>
    </row>
    <row r="41" spans="1:15" ht="25.5">
      <c r="A41" s="126">
        <v>6</v>
      </c>
      <c r="B41" s="184" t="s">
        <v>878</v>
      </c>
      <c r="C41" s="161">
        <v>43647</v>
      </c>
      <c r="D41" s="126">
        <v>1</v>
      </c>
      <c r="E41" s="185" t="s">
        <v>506</v>
      </c>
      <c r="F41" s="127">
        <v>18000</v>
      </c>
      <c r="G41" s="127">
        <v>17999</v>
      </c>
      <c r="H41" s="127">
        <f t="shared" ref="H41:H47" si="0">F41-G41</f>
        <v>1</v>
      </c>
      <c r="I41" s="192" t="s">
        <v>553</v>
      </c>
      <c r="J41" s="133"/>
      <c r="K41" s="133"/>
      <c r="L41" s="187" t="s">
        <v>500</v>
      </c>
      <c r="M41" s="181">
        <v>100000999794</v>
      </c>
      <c r="N41" s="127">
        <f t="shared" ref="N41:N47" si="1">F41</f>
        <v>18000</v>
      </c>
      <c r="O41" s="128"/>
    </row>
    <row r="42" spans="1:15" ht="25.5">
      <c r="A42" s="126">
        <v>7</v>
      </c>
      <c r="B42" s="184" t="s">
        <v>878</v>
      </c>
      <c r="C42" s="161">
        <v>43647</v>
      </c>
      <c r="D42" s="126">
        <v>1</v>
      </c>
      <c r="E42" s="185" t="s">
        <v>506</v>
      </c>
      <c r="F42" s="127">
        <v>18000</v>
      </c>
      <c r="G42" s="127">
        <v>17999</v>
      </c>
      <c r="H42" s="127">
        <f t="shared" si="0"/>
        <v>1</v>
      </c>
      <c r="I42" s="192" t="s">
        <v>553</v>
      </c>
      <c r="J42" s="127"/>
      <c r="K42" s="127"/>
      <c r="L42" s="187" t="s">
        <v>500</v>
      </c>
      <c r="M42" s="181">
        <v>100000999795</v>
      </c>
      <c r="N42" s="127">
        <f t="shared" si="1"/>
        <v>18000</v>
      </c>
      <c r="O42" s="128"/>
    </row>
    <row r="43" spans="1:15" ht="25.5">
      <c r="A43" s="126">
        <v>8</v>
      </c>
      <c r="B43" s="184" t="s">
        <v>878</v>
      </c>
      <c r="C43" s="161">
        <v>43647</v>
      </c>
      <c r="D43" s="126">
        <v>1</v>
      </c>
      <c r="E43" s="185" t="s">
        <v>506</v>
      </c>
      <c r="F43" s="127">
        <v>18000</v>
      </c>
      <c r="G43" s="127">
        <v>17999</v>
      </c>
      <c r="H43" s="127">
        <f t="shared" si="0"/>
        <v>1</v>
      </c>
      <c r="I43" s="192"/>
      <c r="J43" s="192" t="s">
        <v>553</v>
      </c>
      <c r="K43" s="127"/>
      <c r="L43" s="187" t="s">
        <v>500</v>
      </c>
      <c r="M43" s="181">
        <v>100000999796</v>
      </c>
      <c r="N43" s="127">
        <f t="shared" si="1"/>
        <v>18000</v>
      </c>
      <c r="O43" s="128"/>
    </row>
    <row r="44" spans="1:15" ht="25.5">
      <c r="A44" s="126">
        <v>9</v>
      </c>
      <c r="B44" s="184" t="s">
        <v>878</v>
      </c>
      <c r="C44" s="161">
        <v>43647</v>
      </c>
      <c r="D44" s="126">
        <v>1</v>
      </c>
      <c r="E44" s="185" t="s">
        <v>506</v>
      </c>
      <c r="F44" s="127">
        <v>18000</v>
      </c>
      <c r="G44" s="127">
        <v>17999</v>
      </c>
      <c r="H44" s="127">
        <f t="shared" si="0"/>
        <v>1</v>
      </c>
      <c r="I44" s="192"/>
      <c r="J44" s="192" t="s">
        <v>553</v>
      </c>
      <c r="K44" s="127"/>
      <c r="L44" s="187" t="s">
        <v>500</v>
      </c>
      <c r="M44" s="181">
        <v>100000999797</v>
      </c>
      <c r="N44" s="127">
        <f t="shared" si="1"/>
        <v>18000</v>
      </c>
      <c r="O44" s="128"/>
    </row>
    <row r="45" spans="1:15" ht="25.5">
      <c r="A45" s="126">
        <v>10</v>
      </c>
      <c r="B45" s="184" t="s">
        <v>879</v>
      </c>
      <c r="C45" s="161">
        <v>44900</v>
      </c>
      <c r="D45" s="126">
        <v>1</v>
      </c>
      <c r="E45" s="185" t="s">
        <v>506</v>
      </c>
      <c r="F45" s="284">
        <v>26000</v>
      </c>
      <c r="G45" s="284">
        <v>24555.55</v>
      </c>
      <c r="H45" s="284">
        <f t="shared" si="0"/>
        <v>1444.4500000000007</v>
      </c>
      <c r="I45" s="192" t="s">
        <v>553</v>
      </c>
      <c r="J45" s="284"/>
      <c r="K45" s="284"/>
      <c r="L45" s="187" t="s">
        <v>500</v>
      </c>
      <c r="M45" s="288">
        <v>110000000456</v>
      </c>
      <c r="N45" s="289">
        <f t="shared" si="1"/>
        <v>26000</v>
      </c>
      <c r="O45" s="285"/>
    </row>
    <row r="46" spans="1:15" ht="25.5">
      <c r="A46" s="126">
        <v>11</v>
      </c>
      <c r="B46" s="184" t="s">
        <v>879</v>
      </c>
      <c r="C46" s="161">
        <v>44900</v>
      </c>
      <c r="D46" s="126">
        <v>1</v>
      </c>
      <c r="E46" s="185" t="s">
        <v>506</v>
      </c>
      <c r="F46" s="284">
        <v>26000</v>
      </c>
      <c r="G46" s="284">
        <v>24555.55</v>
      </c>
      <c r="H46" s="284">
        <f t="shared" si="0"/>
        <v>1444.4500000000007</v>
      </c>
      <c r="I46" s="192" t="s">
        <v>553</v>
      </c>
      <c r="J46" s="284"/>
      <c r="K46" s="284"/>
      <c r="L46" s="187" t="s">
        <v>500</v>
      </c>
      <c r="M46" s="288">
        <v>110000000457</v>
      </c>
      <c r="N46" s="289">
        <f t="shared" si="1"/>
        <v>26000</v>
      </c>
      <c r="O46" s="285"/>
    </row>
    <row r="47" spans="1:15" ht="25.5">
      <c r="A47" s="126">
        <v>12</v>
      </c>
      <c r="B47" s="184" t="s">
        <v>879</v>
      </c>
      <c r="C47" s="161">
        <v>45049</v>
      </c>
      <c r="D47" s="126">
        <v>1</v>
      </c>
      <c r="E47" s="185" t="s">
        <v>506</v>
      </c>
      <c r="F47" s="284">
        <v>28500</v>
      </c>
      <c r="G47" s="284">
        <v>22958.33</v>
      </c>
      <c r="H47" s="284">
        <f t="shared" si="0"/>
        <v>5541.6699999999983</v>
      </c>
      <c r="I47" s="284"/>
      <c r="J47" s="192" t="s">
        <v>553</v>
      </c>
      <c r="K47" s="284"/>
      <c r="L47" s="187" t="s">
        <v>500</v>
      </c>
      <c r="M47" s="288">
        <v>110000000510</v>
      </c>
      <c r="N47" s="289">
        <f t="shared" si="1"/>
        <v>28500</v>
      </c>
      <c r="O47" s="285"/>
    </row>
    <row r="48" spans="1:15">
      <c r="A48" s="129"/>
      <c r="B48" s="129"/>
      <c r="C48" s="130"/>
      <c r="D48" s="131"/>
      <c r="E48" s="130"/>
      <c r="F48" s="130"/>
      <c r="G48" s="130"/>
      <c r="H48" s="130"/>
      <c r="I48" s="130"/>
      <c r="J48" s="130"/>
      <c r="K48" s="130"/>
      <c r="L48" s="179"/>
      <c r="M48" s="189"/>
      <c r="N48" s="131"/>
      <c r="O48" s="131"/>
    </row>
    <row r="49" spans="1:15">
      <c r="A49" s="374" t="s">
        <v>207</v>
      </c>
      <c r="B49" s="374"/>
      <c r="C49" s="66"/>
      <c r="D49" s="123"/>
      <c r="E49" s="66"/>
      <c r="F49" s="66">
        <f>SUM(F36:F48)</f>
        <v>514500</v>
      </c>
      <c r="G49" s="66">
        <f>SUM(G36:G48)</f>
        <v>231811.43</v>
      </c>
      <c r="H49" s="66">
        <f>SUM(H36:H48)</f>
        <v>282688.57</v>
      </c>
      <c r="I49" s="66"/>
      <c r="J49" s="66"/>
      <c r="K49" s="66"/>
      <c r="L49" s="180"/>
      <c r="M49" s="190"/>
      <c r="N49" s="66">
        <f>SUM(N36:N48)</f>
        <v>514500</v>
      </c>
      <c r="O49" s="35"/>
    </row>
    <row r="50" spans="1:15">
      <c r="A50" s="277"/>
      <c r="B50" s="278"/>
      <c r="C50" s="278"/>
      <c r="D50" s="278"/>
      <c r="E50" s="278"/>
      <c r="F50" s="278"/>
      <c r="G50" s="278"/>
      <c r="H50" s="278"/>
      <c r="I50" s="278"/>
      <c r="J50" s="278"/>
      <c r="K50" s="278"/>
      <c r="L50" s="278"/>
      <c r="M50" s="279"/>
      <c r="N50" s="279"/>
      <c r="O50" s="280"/>
    </row>
    <row r="51" spans="1:15">
      <c r="A51" s="271"/>
      <c r="B51" s="1"/>
      <c r="D51" s="5"/>
      <c r="G51" s="308" t="s">
        <v>871</v>
      </c>
      <c r="H51" s="308"/>
      <c r="K51" s="4"/>
      <c r="L51" s="4"/>
      <c r="M51" s="270"/>
      <c r="N51" s="270"/>
      <c r="O51" s="272"/>
    </row>
    <row r="52" spans="1:15">
      <c r="A52" s="273"/>
      <c r="D52" s="5"/>
      <c r="F52" s="152"/>
      <c r="G52" s="42" t="s">
        <v>868</v>
      </c>
      <c r="O52" s="274"/>
    </row>
    <row r="53" spans="1:15">
      <c r="A53" s="273"/>
      <c r="I53" s="42"/>
      <c r="O53" s="274"/>
    </row>
    <row r="54" spans="1:15">
      <c r="A54" s="273"/>
      <c r="B54" s="1" t="s">
        <v>869</v>
      </c>
      <c r="E54" s="1" t="s">
        <v>869</v>
      </c>
      <c r="I54" s="1" t="s">
        <v>869</v>
      </c>
      <c r="M54" s="1" t="s">
        <v>869</v>
      </c>
      <c r="O54" s="274"/>
    </row>
    <row r="55" spans="1:15">
      <c r="A55" s="273"/>
      <c r="B55" s="42" t="s">
        <v>870</v>
      </c>
      <c r="E55" s="42" t="s">
        <v>870</v>
      </c>
      <c r="I55" s="42" t="s">
        <v>870</v>
      </c>
      <c r="M55" s="42" t="s">
        <v>870</v>
      </c>
      <c r="O55" s="274"/>
    </row>
    <row r="56" spans="1:15">
      <c r="A56" s="273"/>
      <c r="O56" s="274"/>
    </row>
    <row r="57" spans="1:15">
      <c r="A57" s="273"/>
      <c r="B57" s="1" t="s">
        <v>869</v>
      </c>
      <c r="E57" s="1" t="s">
        <v>869</v>
      </c>
      <c r="I57" s="1" t="s">
        <v>869</v>
      </c>
      <c r="M57" s="1" t="s">
        <v>869</v>
      </c>
      <c r="O57" s="274"/>
    </row>
    <row r="58" spans="1:15">
      <c r="A58" s="273"/>
      <c r="B58" s="42" t="s">
        <v>870</v>
      </c>
      <c r="E58" s="42" t="s">
        <v>870</v>
      </c>
      <c r="I58" s="42" t="s">
        <v>870</v>
      </c>
      <c r="M58" s="42" t="s">
        <v>870</v>
      </c>
      <c r="O58" s="274"/>
    </row>
    <row r="59" spans="1:15">
      <c r="A59" s="268"/>
      <c r="B59" s="269"/>
      <c r="C59" s="275"/>
      <c r="D59" s="275"/>
      <c r="E59" s="275"/>
      <c r="F59" s="275"/>
      <c r="G59" s="275"/>
      <c r="H59" s="275"/>
      <c r="I59" s="275"/>
      <c r="J59" s="275"/>
      <c r="K59" s="275"/>
      <c r="L59" s="275"/>
      <c r="M59" s="275"/>
      <c r="N59" s="275"/>
      <c r="O59" s="276"/>
    </row>
    <row r="61" spans="1:15">
      <c r="A61" s="309" t="s">
        <v>899</v>
      </c>
    </row>
    <row r="62" spans="1:15">
      <c r="A62" s="1"/>
      <c r="B62" s="281" t="s">
        <v>896</v>
      </c>
    </row>
  </sheetData>
  <mergeCells count="53">
    <mergeCell ref="N34:N35"/>
    <mergeCell ref="A49:B49"/>
    <mergeCell ref="A33:L33"/>
    <mergeCell ref="M33:N33"/>
    <mergeCell ref="O33:O35"/>
    <mergeCell ref="A34:A35"/>
    <mergeCell ref="B34:B35"/>
    <mergeCell ref="A29:B29"/>
    <mergeCell ref="H34:H35"/>
    <mergeCell ref="I34:K34"/>
    <mergeCell ref="L34:L35"/>
    <mergeCell ref="M34:M35"/>
    <mergeCell ref="C34:C35"/>
    <mergeCell ref="D34:D35"/>
    <mergeCell ref="E34:E35"/>
    <mergeCell ref="F34:F35"/>
    <mergeCell ref="G34:G35"/>
    <mergeCell ref="M18:N18"/>
    <mergeCell ref="O18:O20"/>
    <mergeCell ref="A19:A20"/>
    <mergeCell ref="B19:B20"/>
    <mergeCell ref="C19:C20"/>
    <mergeCell ref="H19:H20"/>
    <mergeCell ref="I19:K19"/>
    <mergeCell ref="L19:L20"/>
    <mergeCell ref="M19:M20"/>
    <mergeCell ref="N19:N20"/>
    <mergeCell ref="A15:B15"/>
    <mergeCell ref="D19:D20"/>
    <mergeCell ref="E19:E20"/>
    <mergeCell ref="F19:F20"/>
    <mergeCell ref="G19:G20"/>
    <mergeCell ref="A18:L18"/>
    <mergeCell ref="A7:L7"/>
    <mergeCell ref="M7:N7"/>
    <mergeCell ref="O7:O9"/>
    <mergeCell ref="A8:A9"/>
    <mergeCell ref="B8:B9"/>
    <mergeCell ref="C8:C9"/>
    <mergeCell ref="L8:L9"/>
    <mergeCell ref="M8:M9"/>
    <mergeCell ref="N8:N9"/>
    <mergeCell ref="D8:D9"/>
    <mergeCell ref="E8:E9"/>
    <mergeCell ref="F8:F9"/>
    <mergeCell ref="G8:G9"/>
    <mergeCell ref="H8:H9"/>
    <mergeCell ref="I8:K8"/>
    <mergeCell ref="A2:O2"/>
    <mergeCell ref="A1:O1"/>
    <mergeCell ref="A4:O4"/>
    <mergeCell ref="A3:O3"/>
    <mergeCell ref="A5:O5"/>
  </mergeCells>
  <pageMargins left="0.51181102362204722" right="0.31496062992125984" top="0.62992125984251968" bottom="0.39370078740157483" header="0.31496062992125984" footer="0.31496062992125984"/>
  <pageSetup paperSize="9" scale="67" fitToHeight="0" orientation="landscape" r:id="rId1"/>
  <headerFooter differentOddEven="1" differentFirst="1">
    <oddHeader>&amp;C&amp;"TH SarabunIT๙,Bold"&amp;16 41</oddHeader>
    <evenHeader>&amp;C&amp;"TH SarabunIT๙,Bold"&amp;16 41</evenHeader>
    <firstHeader>&amp;C&amp;"TH SarabunIT๙,Bold"&amp;16 40</first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F89E0B-F5D8-48F1-AC33-6CE893DA732D}">
  <sheetPr>
    <tabColor rgb="FF92D050"/>
    <pageSetUpPr fitToPage="1"/>
  </sheetPr>
  <dimension ref="A1:O58"/>
  <sheetViews>
    <sheetView view="pageLayout" topLeftCell="A29" zoomScaleNormal="100" workbookViewId="0">
      <selection activeCell="M51" sqref="M51"/>
    </sheetView>
  </sheetViews>
  <sheetFormatPr defaultRowHeight="15"/>
  <cols>
    <col min="1" max="1" width="5.7109375" customWidth="1"/>
    <col min="2" max="2" width="22" customWidth="1"/>
    <col min="3" max="3" width="11.7109375" customWidth="1"/>
    <col min="4" max="4" width="7.140625" customWidth="1"/>
    <col min="5" max="5" width="7.5703125" customWidth="1"/>
    <col min="6" max="6" width="10.5703125" customWidth="1"/>
    <col min="7" max="7" width="12" customWidth="1"/>
    <col min="8" max="8" width="10.5703125" customWidth="1"/>
    <col min="9" max="9" width="12.140625" customWidth="1"/>
    <col min="10" max="10" width="11.28515625" customWidth="1"/>
    <col min="11" max="11" width="8.7109375" customWidth="1"/>
    <col min="12" max="12" width="8.85546875" customWidth="1"/>
    <col min="13" max="13" width="17" customWidth="1"/>
    <col min="14" max="14" width="18.42578125" customWidth="1"/>
    <col min="15" max="15" width="15.7109375" customWidth="1"/>
  </cols>
  <sheetData>
    <row r="1" spans="1:15" ht="21">
      <c r="A1" s="311" t="s">
        <v>705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</row>
    <row r="2" spans="1:15" ht="86.25" customHeight="1">
      <c r="A2" s="450" t="s">
        <v>903</v>
      </c>
      <c r="B2" s="450"/>
      <c r="C2" s="450"/>
      <c r="D2" s="450"/>
      <c r="E2" s="450"/>
      <c r="F2" s="450"/>
      <c r="G2" s="450"/>
      <c r="H2" s="450"/>
      <c r="I2" s="450"/>
      <c r="J2" s="450"/>
      <c r="K2" s="450"/>
      <c r="L2" s="450"/>
      <c r="M2" s="450"/>
      <c r="N2" s="450"/>
      <c r="O2" s="450"/>
    </row>
    <row r="3" spans="1:15" ht="15.75" customHeight="1">
      <c r="A3" s="72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</row>
    <row r="4" spans="1:15" ht="21">
      <c r="A4" s="331" t="s">
        <v>702</v>
      </c>
      <c r="B4" s="331"/>
      <c r="C4" s="331"/>
      <c r="D4" s="331"/>
      <c r="E4" s="331"/>
      <c r="F4" s="331"/>
      <c r="G4" s="331"/>
      <c r="H4" s="331"/>
      <c r="I4" s="331"/>
      <c r="J4" s="331"/>
      <c r="K4" s="331"/>
      <c r="L4" s="331"/>
      <c r="M4" s="331"/>
      <c r="N4" s="331"/>
      <c r="O4" s="331"/>
    </row>
    <row r="5" spans="1:15" ht="21">
      <c r="A5" s="331" t="s">
        <v>555</v>
      </c>
      <c r="B5" s="331"/>
      <c r="C5" s="331"/>
      <c r="D5" s="331"/>
      <c r="E5" s="331"/>
      <c r="F5" s="331"/>
      <c r="G5" s="331"/>
      <c r="H5" s="331"/>
      <c r="I5" s="331"/>
      <c r="J5" s="331"/>
      <c r="K5" s="331"/>
      <c r="L5" s="331"/>
      <c r="M5" s="331"/>
      <c r="N5" s="331"/>
      <c r="O5" s="331"/>
    </row>
    <row r="6" spans="1:15" ht="21">
      <c r="A6" s="439" t="s">
        <v>852</v>
      </c>
      <c r="B6" s="439"/>
      <c r="C6" s="439"/>
      <c r="D6" s="439"/>
      <c r="E6" s="439"/>
      <c r="F6" s="439"/>
      <c r="G6" s="439"/>
      <c r="H6" s="439"/>
      <c r="I6" s="439"/>
      <c r="J6" s="439"/>
      <c r="K6" s="439"/>
      <c r="L6" s="439"/>
      <c r="M6" s="439"/>
      <c r="N6" s="439"/>
      <c r="O6" s="439"/>
    </row>
    <row r="7" spans="1:15" ht="21">
      <c r="A7" s="261" t="s">
        <v>735</v>
      </c>
      <c r="B7" s="193"/>
      <c r="C7" s="193"/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193"/>
      <c r="O7" s="193"/>
    </row>
    <row r="8" spans="1:15" ht="21">
      <c r="A8" s="440" t="s">
        <v>697</v>
      </c>
      <c r="B8" s="441"/>
      <c r="C8" s="441"/>
      <c r="D8" s="441"/>
      <c r="E8" s="441"/>
      <c r="F8" s="441"/>
      <c r="G8" s="441"/>
      <c r="H8" s="441"/>
      <c r="I8" s="441"/>
      <c r="J8" s="441"/>
      <c r="K8" s="441"/>
      <c r="L8" s="441"/>
      <c r="M8" s="442" t="s">
        <v>690</v>
      </c>
      <c r="N8" s="443"/>
      <c r="O8" s="444" t="s">
        <v>145</v>
      </c>
    </row>
    <row r="9" spans="1:15" ht="21">
      <c r="A9" s="445" t="s">
        <v>188</v>
      </c>
      <c r="B9" s="445" t="s">
        <v>143</v>
      </c>
      <c r="C9" s="445" t="s">
        <v>475</v>
      </c>
      <c r="D9" s="445" t="s">
        <v>476</v>
      </c>
      <c r="E9" s="445" t="s">
        <v>477</v>
      </c>
      <c r="F9" s="445" t="s">
        <v>479</v>
      </c>
      <c r="G9" s="449" t="s">
        <v>865</v>
      </c>
      <c r="H9" s="445" t="s">
        <v>480</v>
      </c>
      <c r="I9" s="445" t="s">
        <v>550</v>
      </c>
      <c r="J9" s="445"/>
      <c r="K9" s="445"/>
      <c r="L9" s="446" t="s">
        <v>481</v>
      </c>
      <c r="M9" s="447" t="s">
        <v>695</v>
      </c>
      <c r="N9" s="448" t="s">
        <v>554</v>
      </c>
      <c r="O9" s="444"/>
    </row>
    <row r="10" spans="1:15" ht="56.25">
      <c r="A10" s="445"/>
      <c r="B10" s="445"/>
      <c r="C10" s="445"/>
      <c r="D10" s="445"/>
      <c r="E10" s="445"/>
      <c r="F10" s="445"/>
      <c r="G10" s="449"/>
      <c r="H10" s="445"/>
      <c r="I10" s="218" t="s">
        <v>551</v>
      </c>
      <c r="J10" s="218" t="s">
        <v>552</v>
      </c>
      <c r="K10" s="218" t="s">
        <v>584</v>
      </c>
      <c r="L10" s="446"/>
      <c r="M10" s="447"/>
      <c r="N10" s="448"/>
      <c r="O10" s="444"/>
    </row>
    <row r="11" spans="1:15" ht="26.25" customHeight="1">
      <c r="A11" s="124">
        <v>1</v>
      </c>
      <c r="B11" s="135" t="s">
        <v>698</v>
      </c>
      <c r="C11" s="142" t="s">
        <v>864</v>
      </c>
      <c r="D11" s="41">
        <v>1</v>
      </c>
      <c r="E11" s="137" t="s">
        <v>699</v>
      </c>
      <c r="F11" s="125">
        <v>35000</v>
      </c>
      <c r="G11" s="125">
        <v>29750</v>
      </c>
      <c r="H11" s="125">
        <f>+F11-G11</f>
        <v>5250</v>
      </c>
      <c r="I11" s="137" t="s">
        <v>700</v>
      </c>
      <c r="J11" s="137"/>
      <c r="K11" s="137"/>
      <c r="L11" s="186" t="s">
        <v>500</v>
      </c>
      <c r="M11" s="188">
        <v>100000999994</v>
      </c>
      <c r="N11" s="125">
        <v>35000</v>
      </c>
      <c r="O11" s="183"/>
    </row>
    <row r="12" spans="1:15" ht="24" customHeight="1">
      <c r="A12" s="126">
        <v>2</v>
      </c>
      <c r="B12" s="184" t="s">
        <v>698</v>
      </c>
      <c r="C12" s="257" t="s">
        <v>864</v>
      </c>
      <c r="D12" s="126">
        <v>1</v>
      </c>
      <c r="E12" s="185" t="s">
        <v>699</v>
      </c>
      <c r="F12" s="133">
        <v>35000</v>
      </c>
      <c r="G12" s="133">
        <v>29750</v>
      </c>
      <c r="H12" s="133">
        <f>+F12-G12</f>
        <v>5250</v>
      </c>
      <c r="I12" s="138" t="s">
        <v>700</v>
      </c>
      <c r="J12" s="185"/>
      <c r="K12" s="185"/>
      <c r="L12" s="187" t="s">
        <v>500</v>
      </c>
      <c r="M12" s="181">
        <v>100000999995</v>
      </c>
      <c r="N12" s="127">
        <v>35000</v>
      </c>
      <c r="O12" s="92"/>
    </row>
    <row r="13" spans="1:15" ht="25.5">
      <c r="A13" s="126">
        <v>3</v>
      </c>
      <c r="B13" s="184" t="s">
        <v>701</v>
      </c>
      <c r="C13" s="257" t="s">
        <v>864</v>
      </c>
      <c r="D13" s="126">
        <v>1</v>
      </c>
      <c r="E13" s="185" t="s">
        <v>699</v>
      </c>
      <c r="F13" s="127">
        <v>18500</v>
      </c>
      <c r="G13" s="127">
        <v>15725</v>
      </c>
      <c r="H13" s="133">
        <f>+F13-G13</f>
        <v>2775</v>
      </c>
      <c r="I13" s="185" t="s">
        <v>700</v>
      </c>
      <c r="J13" s="192"/>
      <c r="K13" s="185"/>
      <c r="L13" s="187" t="s">
        <v>500</v>
      </c>
      <c r="M13" s="181">
        <v>100000999996</v>
      </c>
      <c r="N13" s="127">
        <v>18500</v>
      </c>
      <c r="O13" s="92"/>
    </row>
    <row r="14" spans="1:15" ht="25.5">
      <c r="A14" s="126"/>
      <c r="B14" s="184"/>
      <c r="C14" s="257"/>
      <c r="D14" s="126"/>
      <c r="E14" s="185"/>
      <c r="F14" s="127"/>
      <c r="G14" s="127"/>
      <c r="H14" s="133"/>
      <c r="I14" s="185"/>
      <c r="J14" s="192"/>
      <c r="K14" s="185"/>
      <c r="L14" s="187"/>
      <c r="M14" s="181"/>
      <c r="N14" s="127"/>
      <c r="O14" s="92"/>
    </row>
    <row r="15" spans="1:15" ht="25.5">
      <c r="A15" s="126"/>
      <c r="B15" s="184"/>
      <c r="C15" s="257"/>
      <c r="D15" s="126"/>
      <c r="E15" s="185"/>
      <c r="F15" s="127"/>
      <c r="G15" s="127"/>
      <c r="H15" s="133"/>
      <c r="I15" s="185"/>
      <c r="J15" s="192"/>
      <c r="K15" s="185"/>
      <c r="L15" s="187"/>
      <c r="M15" s="181"/>
      <c r="N15" s="127"/>
      <c r="O15" s="92"/>
    </row>
    <row r="16" spans="1:15" ht="21">
      <c r="A16" s="129"/>
      <c r="B16" s="129"/>
      <c r="C16" s="256"/>
      <c r="D16" s="131"/>
      <c r="E16" s="130"/>
      <c r="F16" s="130"/>
      <c r="G16" s="130"/>
      <c r="H16" s="130"/>
      <c r="I16" s="130"/>
      <c r="J16" s="130"/>
      <c r="K16" s="130"/>
      <c r="L16" s="179"/>
      <c r="M16" s="189"/>
      <c r="N16" s="131"/>
      <c r="O16" s="131"/>
    </row>
    <row r="17" spans="1:15" ht="21">
      <c r="A17" s="374" t="s">
        <v>207</v>
      </c>
      <c r="B17" s="374"/>
      <c r="C17" s="66"/>
      <c r="D17" s="123"/>
      <c r="E17" s="66"/>
      <c r="F17" s="66">
        <f>SUM(F11:F16)</f>
        <v>88500</v>
      </c>
      <c r="G17" s="66">
        <f>SUM(G11:G16)</f>
        <v>75225</v>
      </c>
      <c r="H17" s="66">
        <f>SUM(H11:H16)</f>
        <v>13275</v>
      </c>
      <c r="I17" s="66"/>
      <c r="J17" s="66"/>
      <c r="K17" s="66"/>
      <c r="L17" s="180"/>
      <c r="M17" s="190"/>
      <c r="N17" s="66">
        <f>SUM(N11:N16)</f>
        <v>88500</v>
      </c>
      <c r="O17" s="35"/>
    </row>
    <row r="18" spans="1:15" ht="16.5" customHeight="1">
      <c r="A18" s="277"/>
      <c r="B18" s="278"/>
      <c r="C18" s="278"/>
      <c r="D18" s="278"/>
      <c r="E18" s="278"/>
      <c r="F18" s="278"/>
      <c r="G18" s="278"/>
      <c r="H18" s="278"/>
      <c r="I18" s="278"/>
      <c r="J18" s="278"/>
      <c r="K18" s="278"/>
      <c r="L18" s="278"/>
      <c r="M18" s="279"/>
      <c r="N18" s="279"/>
      <c r="O18" s="280"/>
    </row>
    <row r="19" spans="1:15" ht="21">
      <c r="A19" s="271"/>
      <c r="B19" s="1"/>
      <c r="C19" s="1"/>
      <c r="D19" s="5"/>
      <c r="E19" s="1"/>
      <c r="F19" s="1"/>
      <c r="G19" s="308" t="s">
        <v>871</v>
      </c>
      <c r="H19" s="308"/>
      <c r="I19" s="1"/>
      <c r="J19" s="1"/>
      <c r="K19" s="4"/>
      <c r="L19" s="4"/>
      <c r="M19" s="270"/>
      <c r="N19" s="270"/>
      <c r="O19" s="272"/>
    </row>
    <row r="20" spans="1:15" ht="21">
      <c r="A20" s="273"/>
      <c r="B20" s="5"/>
      <c r="C20" s="1"/>
      <c r="D20" s="5"/>
      <c r="E20" s="1"/>
      <c r="F20" s="152"/>
      <c r="G20" s="42" t="s">
        <v>868</v>
      </c>
      <c r="H20" s="1"/>
      <c r="I20" s="1"/>
      <c r="J20" s="1"/>
      <c r="K20" s="1"/>
      <c r="L20" s="1"/>
      <c r="M20" s="1"/>
      <c r="N20" s="1"/>
      <c r="O20" s="274"/>
    </row>
    <row r="21" spans="1:15" ht="16.5" customHeight="1">
      <c r="A21" s="273"/>
      <c r="B21" s="5"/>
      <c r="C21" s="1"/>
      <c r="D21" s="1"/>
      <c r="E21" s="1"/>
      <c r="F21" s="1"/>
      <c r="G21" s="1"/>
      <c r="H21" s="1"/>
      <c r="I21" s="42"/>
      <c r="J21" s="1"/>
      <c r="K21" s="1"/>
      <c r="L21" s="1"/>
      <c r="M21" s="1"/>
      <c r="N21" s="1"/>
      <c r="O21" s="274"/>
    </row>
    <row r="22" spans="1:15" ht="21">
      <c r="A22" s="273"/>
      <c r="B22" s="1" t="s">
        <v>869</v>
      </c>
      <c r="C22" s="1"/>
      <c r="D22" s="1"/>
      <c r="E22" s="1" t="s">
        <v>869</v>
      </c>
      <c r="F22" s="1"/>
      <c r="G22" s="1"/>
      <c r="H22" s="1"/>
      <c r="I22" s="1" t="s">
        <v>869</v>
      </c>
      <c r="J22" s="1"/>
      <c r="K22" s="1"/>
      <c r="L22" s="1"/>
      <c r="M22" s="1" t="s">
        <v>869</v>
      </c>
      <c r="N22" s="1"/>
      <c r="O22" s="274"/>
    </row>
    <row r="23" spans="1:15" ht="21">
      <c r="A23" s="273"/>
      <c r="B23" s="42" t="s">
        <v>870</v>
      </c>
      <c r="C23" s="1"/>
      <c r="D23" s="1"/>
      <c r="E23" s="42" t="s">
        <v>870</v>
      </c>
      <c r="F23" s="1"/>
      <c r="G23" s="1"/>
      <c r="H23" s="1"/>
      <c r="I23" s="42" t="s">
        <v>870</v>
      </c>
      <c r="J23" s="1"/>
      <c r="K23" s="1"/>
      <c r="L23" s="1"/>
      <c r="M23" s="42" t="s">
        <v>870</v>
      </c>
      <c r="N23" s="1"/>
      <c r="O23" s="274"/>
    </row>
    <row r="24" spans="1:15" ht="21">
      <c r="A24" s="273"/>
      <c r="B24" s="5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274"/>
    </row>
    <row r="25" spans="1:15" ht="21">
      <c r="A25" s="273"/>
      <c r="B25" s="1" t="s">
        <v>869</v>
      </c>
      <c r="C25" s="1"/>
      <c r="D25" s="1"/>
      <c r="E25" s="1" t="s">
        <v>869</v>
      </c>
      <c r="F25" s="1"/>
      <c r="G25" s="1"/>
      <c r="H25" s="1"/>
      <c r="I25" s="1" t="s">
        <v>869</v>
      </c>
      <c r="J25" s="1"/>
      <c r="K25" s="1"/>
      <c r="L25" s="1"/>
      <c r="M25" s="1" t="s">
        <v>869</v>
      </c>
      <c r="N25" s="1"/>
      <c r="O25" s="274"/>
    </row>
    <row r="26" spans="1:15" ht="21">
      <c r="A26" s="273"/>
      <c r="B26" s="42" t="s">
        <v>870</v>
      </c>
      <c r="C26" s="1"/>
      <c r="D26" s="1"/>
      <c r="E26" s="42" t="s">
        <v>870</v>
      </c>
      <c r="F26" s="1"/>
      <c r="G26" s="1"/>
      <c r="H26" s="1"/>
      <c r="I26" s="42" t="s">
        <v>870</v>
      </c>
      <c r="J26" s="1"/>
      <c r="K26" s="1"/>
      <c r="L26" s="1"/>
      <c r="M26" s="42" t="s">
        <v>870</v>
      </c>
      <c r="N26" s="1"/>
      <c r="O26" s="274"/>
    </row>
    <row r="27" spans="1:15" ht="18.75" customHeight="1">
      <c r="A27" s="268"/>
      <c r="B27" s="269"/>
      <c r="C27" s="275"/>
      <c r="D27" s="275"/>
      <c r="E27" s="275"/>
      <c r="F27" s="275"/>
      <c r="G27" s="275"/>
      <c r="H27" s="275"/>
      <c r="I27" s="275"/>
      <c r="J27" s="275"/>
      <c r="K27" s="275"/>
      <c r="L27" s="275"/>
      <c r="M27" s="275"/>
      <c r="N27" s="275"/>
      <c r="O27" s="276"/>
    </row>
    <row r="28" spans="1:15" ht="15.75" customHeight="1">
      <c r="A28" s="5"/>
      <c r="B28" s="5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ht="21">
      <c r="A29" s="281" t="s">
        <v>898</v>
      </c>
      <c r="B29" s="5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ht="21">
      <c r="A30" s="331" t="s">
        <v>702</v>
      </c>
      <c r="B30" s="331"/>
      <c r="C30" s="331"/>
      <c r="D30" s="331"/>
      <c r="E30" s="331"/>
      <c r="F30" s="331"/>
      <c r="G30" s="331"/>
      <c r="H30" s="331"/>
      <c r="I30" s="331"/>
      <c r="J30" s="331"/>
      <c r="K30" s="331"/>
      <c r="L30" s="331"/>
      <c r="M30" s="331"/>
      <c r="N30" s="331"/>
      <c r="O30" s="331"/>
    </row>
    <row r="31" spans="1:15" ht="21">
      <c r="A31" s="331" t="s">
        <v>555</v>
      </c>
      <c r="B31" s="331"/>
      <c r="C31" s="331"/>
      <c r="D31" s="331"/>
      <c r="E31" s="331"/>
      <c r="F31" s="331"/>
      <c r="G31" s="331"/>
      <c r="H31" s="331"/>
      <c r="I31" s="331"/>
      <c r="J31" s="331"/>
      <c r="K31" s="331"/>
      <c r="L31" s="331"/>
      <c r="M31" s="331"/>
      <c r="N31" s="331"/>
      <c r="O31" s="331"/>
    </row>
    <row r="32" spans="1:15" ht="21">
      <c r="A32" s="439" t="s">
        <v>852</v>
      </c>
      <c r="B32" s="439"/>
      <c r="C32" s="439"/>
      <c r="D32" s="439"/>
      <c r="E32" s="439"/>
      <c r="F32" s="439"/>
      <c r="G32" s="439"/>
      <c r="H32" s="439"/>
      <c r="I32" s="439"/>
      <c r="J32" s="439"/>
      <c r="K32" s="439"/>
      <c r="L32" s="439"/>
      <c r="M32" s="439"/>
      <c r="N32" s="439"/>
      <c r="O32" s="439"/>
    </row>
    <row r="33" spans="1:15" ht="28.5" customHeight="1">
      <c r="A33" s="261" t="s">
        <v>736</v>
      </c>
      <c r="B33" s="193"/>
      <c r="C33" s="193"/>
      <c r="D33" s="193"/>
      <c r="E33" s="193"/>
      <c r="F33" s="193"/>
      <c r="G33" s="193"/>
      <c r="H33" s="193"/>
      <c r="I33" s="193"/>
      <c r="J33" s="193"/>
      <c r="K33" s="193"/>
      <c r="L33" s="193"/>
      <c r="M33" s="193"/>
      <c r="N33" s="193"/>
      <c r="O33" s="193"/>
    </row>
    <row r="34" spans="1:15" ht="21">
      <c r="A34" s="440" t="s">
        <v>697</v>
      </c>
      <c r="B34" s="441"/>
      <c r="C34" s="441"/>
      <c r="D34" s="441"/>
      <c r="E34" s="441"/>
      <c r="F34" s="441"/>
      <c r="G34" s="441"/>
      <c r="H34" s="441"/>
      <c r="I34" s="441"/>
      <c r="J34" s="441"/>
      <c r="K34" s="441"/>
      <c r="L34" s="441"/>
      <c r="M34" s="442" t="s">
        <v>690</v>
      </c>
      <c r="N34" s="443"/>
      <c r="O34" s="444" t="s">
        <v>145</v>
      </c>
    </row>
    <row r="35" spans="1:15" ht="21">
      <c r="A35" s="445" t="s">
        <v>188</v>
      </c>
      <c r="B35" s="445" t="s">
        <v>143</v>
      </c>
      <c r="C35" s="445" t="s">
        <v>475</v>
      </c>
      <c r="D35" s="445" t="s">
        <v>476</v>
      </c>
      <c r="E35" s="445" t="s">
        <v>477</v>
      </c>
      <c r="F35" s="445" t="s">
        <v>479</v>
      </c>
      <c r="G35" s="449" t="s">
        <v>706</v>
      </c>
      <c r="H35" s="445" t="s">
        <v>480</v>
      </c>
      <c r="I35" s="445" t="s">
        <v>550</v>
      </c>
      <c r="J35" s="445"/>
      <c r="K35" s="445"/>
      <c r="L35" s="446" t="s">
        <v>481</v>
      </c>
      <c r="M35" s="447" t="s">
        <v>695</v>
      </c>
      <c r="N35" s="448" t="s">
        <v>554</v>
      </c>
      <c r="O35" s="444"/>
    </row>
    <row r="36" spans="1:15" ht="56.25">
      <c r="A36" s="445"/>
      <c r="B36" s="445"/>
      <c r="C36" s="445"/>
      <c r="D36" s="445"/>
      <c r="E36" s="445"/>
      <c r="F36" s="445"/>
      <c r="G36" s="449"/>
      <c r="H36" s="445"/>
      <c r="I36" s="218" t="s">
        <v>551</v>
      </c>
      <c r="J36" s="218" t="s">
        <v>552</v>
      </c>
      <c r="K36" s="218" t="s">
        <v>584</v>
      </c>
      <c r="L36" s="446"/>
      <c r="M36" s="447"/>
      <c r="N36" s="448"/>
      <c r="O36" s="444"/>
    </row>
    <row r="37" spans="1:15" ht="25.5" customHeight="1">
      <c r="A37" s="124">
        <v>1</v>
      </c>
      <c r="B37" s="135" t="s">
        <v>703</v>
      </c>
      <c r="C37" s="142" t="s">
        <v>864</v>
      </c>
      <c r="D37" s="124">
        <v>1</v>
      </c>
      <c r="E37" s="137" t="s">
        <v>704</v>
      </c>
      <c r="F37" s="125">
        <v>95100</v>
      </c>
      <c r="G37" s="125">
        <v>80835</v>
      </c>
      <c r="H37" s="125">
        <f>+F37-G37</f>
        <v>14265</v>
      </c>
      <c r="I37" s="137" t="s">
        <v>700</v>
      </c>
      <c r="J37" s="137"/>
      <c r="K37" s="137"/>
      <c r="L37" s="186" t="s">
        <v>500</v>
      </c>
      <c r="M37" s="188">
        <v>100000999991</v>
      </c>
      <c r="N37" s="125">
        <v>95100</v>
      </c>
      <c r="O37" s="183"/>
    </row>
    <row r="38" spans="1:15" ht="21">
      <c r="A38" s="132"/>
      <c r="B38" s="136"/>
      <c r="C38" s="143"/>
      <c r="D38" s="258"/>
      <c r="E38" s="138"/>
      <c r="F38" s="133"/>
      <c r="G38" s="133"/>
      <c r="H38" s="133"/>
      <c r="I38" s="138"/>
      <c r="J38" s="138"/>
      <c r="K38" s="138"/>
      <c r="L38" s="259"/>
      <c r="M38" s="260"/>
      <c r="N38" s="133"/>
      <c r="O38" s="89"/>
    </row>
    <row r="39" spans="1:15" ht="21">
      <c r="A39" s="126"/>
      <c r="B39" s="184"/>
      <c r="C39" s="257"/>
      <c r="D39" s="126"/>
      <c r="E39" s="185"/>
      <c r="F39" s="133"/>
      <c r="G39" s="133"/>
      <c r="H39" s="133"/>
      <c r="I39" s="138"/>
      <c r="J39" s="185"/>
      <c r="K39" s="185"/>
      <c r="L39" s="187"/>
      <c r="M39" s="181"/>
      <c r="N39" s="127"/>
      <c r="O39" s="92"/>
    </row>
    <row r="40" spans="1:15" ht="25.5">
      <c r="A40" s="126"/>
      <c r="B40" s="184"/>
      <c r="C40" s="257"/>
      <c r="D40" s="126"/>
      <c r="E40" s="185"/>
      <c r="F40" s="127"/>
      <c r="G40" s="127"/>
      <c r="H40" s="133"/>
      <c r="I40" s="185"/>
      <c r="J40" s="192"/>
      <c r="K40" s="185"/>
      <c r="L40" s="187"/>
      <c r="M40" s="181"/>
      <c r="N40" s="127"/>
      <c r="O40" s="92"/>
    </row>
    <row r="41" spans="1:15" ht="25.5">
      <c r="A41" s="126"/>
      <c r="B41" s="184"/>
      <c r="C41" s="257"/>
      <c r="D41" s="126"/>
      <c r="E41" s="185"/>
      <c r="F41" s="127"/>
      <c r="G41" s="127"/>
      <c r="H41" s="127"/>
      <c r="I41" s="185"/>
      <c r="J41" s="185"/>
      <c r="K41" s="192"/>
      <c r="L41" s="187"/>
      <c r="M41" s="181"/>
      <c r="N41" s="127"/>
      <c r="O41" s="92"/>
    </row>
    <row r="42" spans="1:15" ht="21">
      <c r="A42" s="129"/>
      <c r="B42" s="129"/>
      <c r="C42" s="256"/>
      <c r="D42" s="131"/>
      <c r="E42" s="130"/>
      <c r="F42" s="130"/>
      <c r="G42" s="130"/>
      <c r="H42" s="130"/>
      <c r="I42" s="130"/>
      <c r="J42" s="130"/>
      <c r="K42" s="130"/>
      <c r="L42" s="179"/>
      <c r="M42" s="189"/>
      <c r="N42" s="131"/>
      <c r="O42" s="131"/>
    </row>
    <row r="43" spans="1:15" ht="21">
      <c r="A43" s="374" t="s">
        <v>207</v>
      </c>
      <c r="B43" s="374"/>
      <c r="C43" s="66"/>
      <c r="D43" s="123"/>
      <c r="E43" s="66"/>
      <c r="F43" s="66">
        <f>SUM(F37:F42)</f>
        <v>95100</v>
      </c>
      <c r="G43" s="66">
        <f>SUM(G37:G42)</f>
        <v>80835</v>
      </c>
      <c r="H43" s="66">
        <f>SUM(H37:H42)</f>
        <v>14265</v>
      </c>
      <c r="I43" s="66"/>
      <c r="J43" s="66"/>
      <c r="K43" s="66"/>
      <c r="L43" s="180"/>
      <c r="M43" s="190"/>
      <c r="N43" s="66">
        <f>SUM(N37:N42)</f>
        <v>95100</v>
      </c>
      <c r="O43" s="35"/>
    </row>
    <row r="44" spans="1:15" ht="49.5" customHeight="1">
      <c r="A44" s="452" t="s">
        <v>866</v>
      </c>
      <c r="B44" s="453"/>
      <c r="C44" s="453"/>
      <c r="D44" s="453"/>
      <c r="E44" s="453"/>
      <c r="F44" s="453"/>
      <c r="G44" s="453"/>
      <c r="H44" s="453"/>
      <c r="I44" s="453"/>
      <c r="J44" s="453"/>
      <c r="K44" s="453"/>
      <c r="L44" s="454"/>
      <c r="M44" s="455" t="s">
        <v>707</v>
      </c>
      <c r="N44" s="455"/>
      <c r="O44" s="456"/>
    </row>
    <row r="45" spans="1:15" ht="19.5">
      <c r="A45" s="286"/>
      <c r="B45" s="286"/>
      <c r="C45" s="286"/>
      <c r="D45" s="286"/>
      <c r="E45" s="286"/>
      <c r="F45" s="286"/>
      <c r="G45" s="286"/>
      <c r="H45" s="286"/>
      <c r="I45" s="286"/>
      <c r="J45" s="286"/>
      <c r="K45" s="286"/>
      <c r="L45" s="286"/>
      <c r="M45" s="286"/>
      <c r="N45" s="286"/>
      <c r="O45" s="286"/>
    </row>
    <row r="46" spans="1:15" ht="21" customHeight="1">
      <c r="A46" s="451" t="s">
        <v>906</v>
      </c>
      <c r="B46" s="451"/>
      <c r="C46" s="451"/>
      <c r="D46" s="451"/>
      <c r="E46" s="451"/>
      <c r="F46" s="451"/>
      <c r="G46" s="451"/>
      <c r="H46" s="451"/>
      <c r="I46" s="451"/>
      <c r="J46" s="451"/>
      <c r="K46" s="451"/>
      <c r="L46" s="451"/>
      <c r="M46" s="451"/>
      <c r="N46" s="451"/>
      <c r="O46" s="451"/>
    </row>
    <row r="47" spans="1:15" ht="19.5" customHeight="1">
      <c r="A47" s="451"/>
      <c r="B47" s="451"/>
      <c r="C47" s="451"/>
      <c r="D47" s="451"/>
      <c r="E47" s="451"/>
      <c r="F47" s="451"/>
      <c r="G47" s="451"/>
      <c r="H47" s="451"/>
      <c r="I47" s="451"/>
      <c r="J47" s="451"/>
      <c r="K47" s="451"/>
      <c r="L47" s="451"/>
      <c r="M47" s="451"/>
      <c r="N47" s="451"/>
      <c r="O47" s="451"/>
    </row>
    <row r="48" spans="1:15" ht="19.5" customHeight="1">
      <c r="A48" s="451"/>
      <c r="B48" s="451"/>
      <c r="C48" s="451"/>
      <c r="D48" s="451"/>
      <c r="E48" s="451"/>
      <c r="F48" s="451"/>
      <c r="G48" s="451"/>
      <c r="H48" s="451"/>
      <c r="I48" s="451"/>
      <c r="J48" s="451"/>
      <c r="K48" s="451"/>
      <c r="L48" s="451"/>
      <c r="M48" s="451"/>
      <c r="N48" s="451"/>
      <c r="O48" s="451"/>
    </row>
    <row r="49" spans="1:15" ht="19.5" customHeight="1">
      <c r="A49" s="451"/>
      <c r="B49" s="451"/>
      <c r="C49" s="451"/>
      <c r="D49" s="451"/>
      <c r="E49" s="451"/>
      <c r="F49" s="451"/>
      <c r="G49" s="451"/>
      <c r="H49" s="451"/>
      <c r="I49" s="451"/>
      <c r="J49" s="451"/>
      <c r="K49" s="451"/>
      <c r="L49" s="451"/>
      <c r="M49" s="451"/>
      <c r="N49" s="451"/>
      <c r="O49" s="451"/>
    </row>
    <row r="50" spans="1:15" ht="19.5" customHeight="1">
      <c r="A50" s="451"/>
      <c r="B50" s="451"/>
      <c r="C50" s="451"/>
      <c r="D50" s="451"/>
      <c r="E50" s="451"/>
      <c r="F50" s="451"/>
      <c r="G50" s="451"/>
      <c r="H50" s="451"/>
      <c r="I50" s="451"/>
      <c r="J50" s="451"/>
      <c r="K50" s="451"/>
      <c r="L50" s="451"/>
      <c r="M50" s="451"/>
      <c r="N50" s="451"/>
      <c r="O50" s="451"/>
    </row>
    <row r="51" spans="1:15" ht="21">
      <c r="A51" s="286"/>
      <c r="B51" s="287" t="s">
        <v>880</v>
      </c>
      <c r="C51" s="286"/>
      <c r="D51" s="286"/>
      <c r="E51" s="286"/>
      <c r="F51" s="286"/>
      <c r="G51" s="286"/>
      <c r="H51" s="286"/>
      <c r="I51" s="286"/>
      <c r="J51" s="286"/>
      <c r="K51" s="286"/>
      <c r="L51" s="286"/>
      <c r="M51" s="286"/>
      <c r="N51" s="286"/>
      <c r="O51" s="286"/>
    </row>
    <row r="52" spans="1:15" ht="19.5">
      <c r="A52" s="286"/>
      <c r="B52" s="286"/>
      <c r="C52" s="286"/>
      <c r="D52" s="286"/>
      <c r="E52" s="286"/>
      <c r="F52" s="286"/>
      <c r="G52" s="286"/>
      <c r="H52" s="286"/>
      <c r="I52" s="286"/>
      <c r="J52" s="286"/>
      <c r="K52" s="286"/>
      <c r="L52" s="286"/>
      <c r="M52" s="286"/>
      <c r="N52" s="286"/>
      <c r="O52" s="286"/>
    </row>
    <row r="53" spans="1:15" ht="19.5">
      <c r="A53" s="286"/>
      <c r="B53" s="286"/>
      <c r="C53" s="286"/>
      <c r="D53" s="286"/>
      <c r="E53" s="286"/>
      <c r="F53" s="286"/>
      <c r="G53" s="286"/>
      <c r="H53" s="286"/>
      <c r="I53" s="286"/>
      <c r="J53" s="286"/>
      <c r="K53" s="286"/>
      <c r="L53" s="286"/>
      <c r="M53" s="286"/>
      <c r="N53" s="286"/>
      <c r="O53" s="286"/>
    </row>
    <row r="54" spans="1:15" ht="19.5">
      <c r="A54" s="286"/>
      <c r="B54" s="286"/>
      <c r="C54" s="286"/>
      <c r="D54" s="286"/>
      <c r="E54" s="286"/>
      <c r="F54" s="286"/>
      <c r="G54" s="286"/>
      <c r="H54" s="286"/>
      <c r="I54" s="286"/>
      <c r="J54" s="286"/>
      <c r="K54" s="286"/>
      <c r="L54" s="286"/>
      <c r="M54" s="286"/>
      <c r="N54" s="286"/>
      <c r="O54" s="286"/>
    </row>
    <row r="55" spans="1:15" ht="19.5">
      <c r="A55" s="286"/>
      <c r="B55" s="286"/>
      <c r="C55" s="286"/>
      <c r="D55" s="286"/>
      <c r="E55" s="286"/>
      <c r="F55" s="286"/>
      <c r="G55" s="286"/>
      <c r="H55" s="286"/>
      <c r="I55" s="286"/>
      <c r="J55" s="286"/>
      <c r="K55" s="286"/>
      <c r="L55" s="286"/>
      <c r="M55" s="286"/>
      <c r="N55" s="286"/>
      <c r="O55" s="286"/>
    </row>
    <row r="56" spans="1:15" ht="19.5">
      <c r="A56" s="286"/>
      <c r="B56" s="286"/>
      <c r="C56" s="286"/>
      <c r="D56" s="286"/>
      <c r="E56" s="286"/>
      <c r="F56" s="286"/>
      <c r="G56" s="286"/>
      <c r="H56" s="286"/>
      <c r="I56" s="286"/>
      <c r="J56" s="286"/>
      <c r="K56" s="286"/>
      <c r="L56" s="286"/>
      <c r="M56" s="286"/>
      <c r="N56" s="286"/>
      <c r="O56" s="286"/>
    </row>
    <row r="57" spans="1:15" ht="19.5">
      <c r="A57" s="286"/>
      <c r="B57" s="286"/>
      <c r="C57" s="286"/>
      <c r="D57" s="286"/>
      <c r="E57" s="286"/>
      <c r="F57" s="286"/>
      <c r="G57" s="286"/>
      <c r="H57" s="286"/>
      <c r="I57" s="286"/>
      <c r="J57" s="286"/>
      <c r="K57" s="286"/>
      <c r="L57" s="286"/>
      <c r="M57" s="286"/>
      <c r="N57" s="286"/>
      <c r="O57" s="286"/>
    </row>
    <row r="58" spans="1:15" ht="19.5">
      <c r="A58" s="286"/>
      <c r="B58" s="286"/>
      <c r="C58" s="286"/>
      <c r="D58" s="286"/>
      <c r="E58" s="286"/>
      <c r="F58" s="286"/>
      <c r="G58" s="286"/>
      <c r="H58" s="286"/>
      <c r="I58" s="286"/>
      <c r="J58" s="286"/>
      <c r="K58" s="286"/>
      <c r="L58" s="286"/>
      <c r="M58" s="286"/>
      <c r="N58" s="286"/>
      <c r="O58" s="286"/>
    </row>
  </sheetData>
  <mergeCells count="43">
    <mergeCell ref="A46:O50"/>
    <mergeCell ref="A5:O5"/>
    <mergeCell ref="A17:B17"/>
    <mergeCell ref="N35:N36"/>
    <mergeCell ref="A43:B43"/>
    <mergeCell ref="A34:L34"/>
    <mergeCell ref="M34:N34"/>
    <mergeCell ref="A30:O30"/>
    <mergeCell ref="A31:O31"/>
    <mergeCell ref="A32:O32"/>
    <mergeCell ref="D9:D10"/>
    <mergeCell ref="E9:E10"/>
    <mergeCell ref="F9:F10"/>
    <mergeCell ref="G9:G10"/>
    <mergeCell ref="A44:L44"/>
    <mergeCell ref="M44:O44"/>
    <mergeCell ref="A1:O1"/>
    <mergeCell ref="A4:O4"/>
    <mergeCell ref="A6:O6"/>
    <mergeCell ref="A8:L8"/>
    <mergeCell ref="M8:N8"/>
    <mergeCell ref="O8:O10"/>
    <mergeCell ref="A9:A10"/>
    <mergeCell ref="B9:B10"/>
    <mergeCell ref="C9:C10"/>
    <mergeCell ref="L9:L10"/>
    <mergeCell ref="M9:M10"/>
    <mergeCell ref="N9:N10"/>
    <mergeCell ref="A2:O2"/>
    <mergeCell ref="H9:H10"/>
    <mergeCell ref="I9:K9"/>
    <mergeCell ref="I35:K35"/>
    <mergeCell ref="O34:O36"/>
    <mergeCell ref="A35:A36"/>
    <mergeCell ref="B35:B36"/>
    <mergeCell ref="C35:C36"/>
    <mergeCell ref="L35:L36"/>
    <mergeCell ref="M35:M36"/>
    <mergeCell ref="D35:D36"/>
    <mergeCell ref="E35:E36"/>
    <mergeCell ref="F35:F36"/>
    <mergeCell ref="G35:G36"/>
    <mergeCell ref="H35:H36"/>
  </mergeCells>
  <pageMargins left="0.47" right="0.27" top="0.55118110236220474" bottom="0.35433070866141736" header="0.31496062992125984" footer="0.31496062992125984"/>
  <pageSetup paperSize="9" scale="77" fitToHeight="0" orientation="landscape" r:id="rId1"/>
  <headerFooter differentOddEven="1" differentFirst="1">
    <oddHeader>&amp;C&amp;"TH SarabunIT๙,Regular"&amp;14 38</oddHeader>
    <evenHeader>&amp;C&amp;"TH SarabunIT๙,Bold"&amp;16 43</evenHeader>
    <firstHeader>&amp;C&amp;"TH SarabunIT๙,Bold"&amp;16 42</first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/>
    <pageSetUpPr fitToPage="1"/>
  </sheetPr>
  <dimension ref="A1:J127"/>
  <sheetViews>
    <sheetView view="pageLayout" zoomScale="90" zoomScaleNormal="100" zoomScaleSheetLayoutView="100" zoomScalePageLayoutView="90" workbookViewId="0">
      <selection activeCell="A113" sqref="A113:I113"/>
    </sheetView>
  </sheetViews>
  <sheetFormatPr defaultColWidth="9.140625" defaultRowHeight="21"/>
  <cols>
    <col min="1" max="1" width="6.5703125" style="1" customWidth="1"/>
    <col min="2" max="2" width="5.140625" style="1" customWidth="1"/>
    <col min="3" max="5" width="9.140625" style="1"/>
    <col min="6" max="6" width="14.5703125" style="1" customWidth="1"/>
    <col min="7" max="7" width="11.28515625" style="1" customWidth="1"/>
    <col min="8" max="8" width="10" style="85" customWidth="1"/>
    <col min="9" max="9" width="14.140625" style="85" bestFit="1" customWidth="1"/>
    <col min="10" max="16384" width="9.140625" style="1"/>
  </cols>
  <sheetData>
    <row r="1" spans="1:9">
      <c r="A1" s="331" t="s">
        <v>560</v>
      </c>
      <c r="B1" s="331"/>
      <c r="C1" s="331"/>
      <c r="D1" s="331"/>
      <c r="E1" s="331"/>
      <c r="F1" s="331"/>
      <c r="G1" s="331"/>
      <c r="H1" s="331"/>
      <c r="I1" s="331"/>
    </row>
    <row r="2" spans="1:9">
      <c r="A2" s="331" t="s">
        <v>743</v>
      </c>
      <c r="B2" s="331"/>
      <c r="C2" s="331"/>
      <c r="D2" s="331"/>
      <c r="E2" s="331"/>
      <c r="F2" s="331"/>
      <c r="G2" s="331"/>
      <c r="H2" s="331"/>
      <c r="I2" s="331"/>
    </row>
    <row r="3" spans="1:9">
      <c r="A3" s="331" t="s">
        <v>162</v>
      </c>
      <c r="B3" s="331"/>
      <c r="C3" s="331"/>
      <c r="D3" s="331"/>
      <c r="E3" s="331"/>
      <c r="F3" s="331"/>
      <c r="G3" s="331"/>
      <c r="H3" s="331"/>
      <c r="I3" s="331"/>
    </row>
    <row r="4" spans="1:9">
      <c r="A4" s="344" t="s">
        <v>571</v>
      </c>
      <c r="B4" s="344"/>
      <c r="C4" s="344"/>
      <c r="D4" s="344"/>
      <c r="E4" s="344"/>
      <c r="F4" s="344"/>
      <c r="G4" s="344"/>
      <c r="H4" s="344"/>
      <c r="I4" s="344"/>
    </row>
    <row r="5" spans="1:9" ht="23.25" customHeight="1">
      <c r="A5" s="331" t="s">
        <v>163</v>
      </c>
      <c r="B5" s="331"/>
      <c r="C5" s="331"/>
      <c r="D5" s="331"/>
      <c r="E5" s="331"/>
      <c r="F5" s="331"/>
      <c r="G5" s="331"/>
      <c r="H5" s="331"/>
      <c r="I5" s="331"/>
    </row>
    <row r="6" spans="1:9" ht="23.25" customHeight="1">
      <c r="A6" s="331" t="s">
        <v>176</v>
      </c>
      <c r="B6" s="331"/>
      <c r="C6" s="331"/>
      <c r="D6" s="331"/>
      <c r="E6" s="331"/>
      <c r="F6" s="331"/>
      <c r="G6" s="331"/>
      <c r="H6" s="331"/>
      <c r="I6" s="331"/>
    </row>
    <row r="7" spans="1:9" ht="23.25" customHeight="1">
      <c r="A7" s="331" t="s">
        <v>164</v>
      </c>
      <c r="B7" s="331"/>
      <c r="C7" s="331"/>
      <c r="D7" s="331"/>
      <c r="E7" s="331"/>
      <c r="F7" s="331"/>
      <c r="G7" s="331"/>
      <c r="H7" s="331"/>
      <c r="I7" s="331"/>
    </row>
    <row r="8" spans="1:9" ht="23.25" customHeight="1">
      <c r="A8" s="331" t="s">
        <v>165</v>
      </c>
      <c r="B8" s="331"/>
      <c r="C8" s="331"/>
      <c r="D8" s="331"/>
      <c r="E8" s="331"/>
      <c r="F8" s="331"/>
      <c r="G8" s="331"/>
      <c r="H8" s="331"/>
      <c r="I8" s="331"/>
    </row>
    <row r="9" spans="1:9" ht="23.25" customHeight="1">
      <c r="A9" s="331" t="s">
        <v>166</v>
      </c>
      <c r="B9" s="331"/>
      <c r="C9" s="331"/>
      <c r="D9" s="331"/>
      <c r="E9" s="331"/>
      <c r="F9" s="331"/>
      <c r="G9" s="331"/>
      <c r="H9" s="331"/>
      <c r="I9" s="331"/>
    </row>
    <row r="10" spans="1:9">
      <c r="G10" s="65"/>
      <c r="I10" s="199" t="s">
        <v>167</v>
      </c>
    </row>
    <row r="11" spans="1:9">
      <c r="A11" s="72" t="s">
        <v>447</v>
      </c>
      <c r="I11" s="199" t="s">
        <v>168</v>
      </c>
    </row>
    <row r="12" spans="1:9">
      <c r="B12" s="25" t="s">
        <v>445</v>
      </c>
      <c r="C12" s="24" t="s">
        <v>549</v>
      </c>
      <c r="F12" s="24"/>
      <c r="H12" s="199" t="s">
        <v>171</v>
      </c>
      <c r="I12" s="200"/>
    </row>
    <row r="13" spans="1:9">
      <c r="C13" s="24" t="s">
        <v>172</v>
      </c>
      <c r="H13" s="199" t="s">
        <v>171</v>
      </c>
      <c r="I13" s="200"/>
    </row>
    <row r="14" spans="1:9">
      <c r="C14" s="24" t="s">
        <v>548</v>
      </c>
      <c r="H14" s="199" t="s">
        <v>171</v>
      </c>
      <c r="I14" s="199"/>
    </row>
    <row r="15" spans="1:9">
      <c r="C15" s="24" t="s">
        <v>547</v>
      </c>
      <c r="H15" s="199" t="s">
        <v>173</v>
      </c>
      <c r="I15" s="199" t="s">
        <v>173</v>
      </c>
    </row>
    <row r="16" spans="1:9">
      <c r="A16" s="24"/>
      <c r="B16" s="27"/>
      <c r="I16" s="200"/>
    </row>
    <row r="17" spans="1:10">
      <c r="B17" s="25" t="s">
        <v>446</v>
      </c>
      <c r="C17" s="24" t="s">
        <v>546</v>
      </c>
      <c r="H17" s="199" t="s">
        <v>168</v>
      </c>
      <c r="I17" s="200"/>
    </row>
    <row r="18" spans="1:10">
      <c r="B18" s="27"/>
      <c r="C18" s="24" t="s">
        <v>545</v>
      </c>
      <c r="H18" s="199" t="s">
        <v>168</v>
      </c>
      <c r="I18" s="200"/>
    </row>
    <row r="19" spans="1:10">
      <c r="B19" s="27"/>
      <c r="C19" s="24" t="s">
        <v>169</v>
      </c>
      <c r="H19" s="199" t="s">
        <v>168</v>
      </c>
      <c r="I19" s="200"/>
    </row>
    <row r="20" spans="1:10">
      <c r="B20" s="27"/>
      <c r="C20" s="24" t="s">
        <v>544</v>
      </c>
      <c r="H20" s="199" t="s">
        <v>168</v>
      </c>
      <c r="I20" s="200"/>
    </row>
    <row r="21" spans="1:10">
      <c r="B21" s="27"/>
      <c r="C21" s="24" t="s">
        <v>170</v>
      </c>
      <c r="E21" s="24"/>
      <c r="H21" s="199" t="s">
        <v>168</v>
      </c>
      <c r="I21" s="200"/>
    </row>
    <row r="22" spans="1:10">
      <c r="B22" s="27"/>
      <c r="C22" s="24" t="s">
        <v>543</v>
      </c>
      <c r="D22" s="25"/>
      <c r="E22" s="24"/>
      <c r="H22" s="201" t="s">
        <v>168</v>
      </c>
      <c r="I22" s="201" t="s">
        <v>168</v>
      </c>
    </row>
    <row r="23" spans="1:10">
      <c r="A23" s="24"/>
      <c r="I23" s="200"/>
    </row>
    <row r="24" spans="1:10">
      <c r="A24" s="72" t="s">
        <v>448</v>
      </c>
      <c r="I24" s="202" t="s">
        <v>168</v>
      </c>
    </row>
    <row r="25" spans="1:10">
      <c r="A25" s="72" t="s">
        <v>449</v>
      </c>
      <c r="I25" s="200" t="s">
        <v>175</v>
      </c>
      <c r="J25" s="24"/>
    </row>
    <row r="26" spans="1:10">
      <c r="A26" s="24"/>
      <c r="I26" s="200"/>
      <c r="J26" s="24"/>
    </row>
    <row r="27" spans="1:10" s="74" customFormat="1">
      <c r="A27" s="195" t="s">
        <v>684</v>
      </c>
      <c r="H27" s="203"/>
      <c r="I27" s="204"/>
      <c r="J27" s="73"/>
    </row>
    <row r="28" spans="1:10" s="74" customFormat="1">
      <c r="A28" s="73"/>
      <c r="B28" s="251" t="s">
        <v>685</v>
      </c>
      <c r="C28" s="248"/>
      <c r="D28" s="248"/>
      <c r="E28" s="248"/>
      <c r="F28" s="248"/>
      <c r="G28" s="248"/>
      <c r="H28" s="249"/>
      <c r="I28" s="250"/>
      <c r="J28" s="73"/>
    </row>
    <row r="29" spans="1:10">
      <c r="A29" s="24"/>
      <c r="B29" s="248" t="s">
        <v>686</v>
      </c>
      <c r="C29" s="248"/>
      <c r="D29" s="248"/>
      <c r="E29" s="248"/>
      <c r="F29" s="248"/>
      <c r="G29" s="248"/>
      <c r="H29" s="249"/>
      <c r="I29" s="250"/>
      <c r="J29" s="24"/>
    </row>
    <row r="30" spans="1:10">
      <c r="A30" s="25"/>
      <c r="B30" s="248"/>
      <c r="C30" s="248"/>
      <c r="D30" s="248"/>
      <c r="E30" s="248"/>
      <c r="F30" s="248"/>
      <c r="G30" s="248"/>
      <c r="H30" s="249"/>
      <c r="I30" s="249"/>
    </row>
    <row r="31" spans="1:10">
      <c r="A31" s="24"/>
      <c r="B31" s="248"/>
      <c r="C31" s="248"/>
      <c r="D31" s="248"/>
      <c r="E31" s="248"/>
      <c r="F31" s="248"/>
      <c r="G31" s="248"/>
      <c r="H31" s="249"/>
      <c r="I31" s="249"/>
    </row>
    <row r="32" spans="1:10">
      <c r="A32" s="17"/>
    </row>
    <row r="38" spans="1:9">
      <c r="A38" s="331" t="s">
        <v>569</v>
      </c>
      <c r="B38" s="331"/>
      <c r="C38" s="331"/>
      <c r="D38" s="331"/>
      <c r="E38" s="331"/>
      <c r="F38" s="331"/>
      <c r="G38" s="331"/>
      <c r="H38" s="331"/>
      <c r="I38" s="331"/>
    </row>
    <row r="39" spans="1:9">
      <c r="A39" s="331" t="s">
        <v>565</v>
      </c>
      <c r="B39" s="331"/>
      <c r="C39" s="331"/>
      <c r="D39" s="331"/>
      <c r="E39" s="331"/>
      <c r="F39" s="331"/>
      <c r="G39" s="331"/>
      <c r="H39" s="331"/>
      <c r="I39" s="331"/>
    </row>
    <row r="40" spans="1:9">
      <c r="A40" s="331" t="s">
        <v>561</v>
      </c>
      <c r="B40" s="331"/>
      <c r="C40" s="331"/>
      <c r="D40" s="331"/>
      <c r="E40" s="331"/>
      <c r="F40" s="331"/>
      <c r="G40" s="331"/>
      <c r="H40" s="331"/>
      <c r="I40" s="331"/>
    </row>
    <row r="41" spans="1:9">
      <c r="A41" s="331" t="s">
        <v>562</v>
      </c>
      <c r="B41" s="331"/>
      <c r="C41" s="331"/>
      <c r="D41" s="331"/>
      <c r="E41" s="331"/>
      <c r="F41" s="331"/>
      <c r="G41" s="331"/>
      <c r="H41" s="331"/>
      <c r="I41" s="331"/>
    </row>
    <row r="42" spans="1:9">
      <c r="A42" s="331" t="s">
        <v>751</v>
      </c>
      <c r="B42" s="331"/>
      <c r="C42" s="331"/>
      <c r="D42" s="331"/>
      <c r="E42" s="331"/>
      <c r="F42" s="331"/>
      <c r="G42" s="331"/>
      <c r="H42" s="331"/>
      <c r="I42" s="331"/>
    </row>
    <row r="43" spans="1:9">
      <c r="G43" s="65"/>
      <c r="I43" s="199" t="s">
        <v>167</v>
      </c>
    </row>
    <row r="44" spans="1:9">
      <c r="A44" s="72" t="s">
        <v>447</v>
      </c>
      <c r="I44" s="205">
        <v>0</v>
      </c>
    </row>
    <row r="45" spans="1:9">
      <c r="B45" s="25" t="s">
        <v>445</v>
      </c>
      <c r="C45" s="24" t="s">
        <v>563</v>
      </c>
      <c r="F45" s="24"/>
      <c r="H45" s="199"/>
      <c r="I45" s="200"/>
    </row>
    <row r="46" spans="1:9">
      <c r="C46" s="252" t="s">
        <v>752</v>
      </c>
      <c r="H46" s="205">
        <v>1560</v>
      </c>
      <c r="I46" s="200"/>
    </row>
    <row r="47" spans="1:9">
      <c r="C47" s="252" t="s">
        <v>753</v>
      </c>
      <c r="H47" s="206">
        <v>5700</v>
      </c>
      <c r="I47" s="207">
        <f>SUM(H46:H47)</f>
        <v>7260</v>
      </c>
    </row>
    <row r="48" spans="1:9">
      <c r="C48" s="24"/>
      <c r="H48" s="199"/>
      <c r="I48" s="199"/>
    </row>
    <row r="49" spans="1:9" ht="21.75" thickBot="1">
      <c r="A49" s="72" t="s">
        <v>448</v>
      </c>
      <c r="I49" s="209">
        <v>7260</v>
      </c>
    </row>
    <row r="50" spans="1:9" ht="21.75" thickTop="1">
      <c r="A50" s="72" t="s">
        <v>449</v>
      </c>
      <c r="I50" s="200">
        <f>I44+I47-I49</f>
        <v>0</v>
      </c>
    </row>
    <row r="51" spans="1:9">
      <c r="A51" s="24"/>
      <c r="I51" s="200"/>
    </row>
    <row r="52" spans="1:9">
      <c r="A52" s="195"/>
      <c r="B52" s="74"/>
      <c r="C52" s="74"/>
      <c r="D52" s="74"/>
      <c r="E52" s="74"/>
      <c r="F52" s="74"/>
      <c r="G52" s="74"/>
      <c r="H52" s="203"/>
      <c r="I52" s="204"/>
    </row>
    <row r="53" spans="1:9">
      <c r="A53" s="195"/>
      <c r="B53" s="74"/>
      <c r="C53" s="74"/>
      <c r="D53" s="74"/>
    </row>
    <row r="54" spans="1:9">
      <c r="A54" s="73"/>
      <c r="B54" s="251"/>
      <c r="C54" s="248"/>
      <c r="D54" s="248"/>
    </row>
    <row r="55" spans="1:9">
      <c r="A55" s="24"/>
      <c r="B55" s="248"/>
      <c r="C55" s="248"/>
      <c r="D55" s="248"/>
    </row>
    <row r="75" spans="1:9">
      <c r="A75" s="331" t="s">
        <v>569</v>
      </c>
      <c r="B75" s="331"/>
      <c r="C75" s="331"/>
      <c r="D75" s="331"/>
      <c r="E75" s="331"/>
      <c r="F75" s="331"/>
      <c r="G75" s="331"/>
      <c r="H75" s="331"/>
      <c r="I75" s="331"/>
    </row>
    <row r="76" spans="1:9">
      <c r="A76" s="331" t="s">
        <v>565</v>
      </c>
      <c r="B76" s="331"/>
      <c r="C76" s="331"/>
      <c r="D76" s="331"/>
      <c r="E76" s="331"/>
      <c r="F76" s="331"/>
      <c r="G76" s="331"/>
      <c r="H76" s="331"/>
      <c r="I76" s="331"/>
    </row>
    <row r="77" spans="1:9">
      <c r="A77" s="331" t="s">
        <v>566</v>
      </c>
      <c r="B77" s="331"/>
      <c r="C77" s="331"/>
      <c r="D77" s="331"/>
      <c r="E77" s="331"/>
      <c r="F77" s="331"/>
      <c r="G77" s="331"/>
      <c r="H77" s="331"/>
      <c r="I77" s="331"/>
    </row>
    <row r="78" spans="1:9">
      <c r="A78" s="331" t="s">
        <v>567</v>
      </c>
      <c r="B78" s="331"/>
      <c r="C78" s="331"/>
      <c r="D78" s="331"/>
      <c r="E78" s="331"/>
      <c r="F78" s="331"/>
      <c r="G78" s="331"/>
      <c r="H78" s="331"/>
      <c r="I78" s="331"/>
    </row>
    <row r="79" spans="1:9">
      <c r="A79" s="331" t="s">
        <v>751</v>
      </c>
      <c r="B79" s="331"/>
      <c r="C79" s="331"/>
      <c r="D79" s="331"/>
      <c r="E79" s="331"/>
      <c r="F79" s="331"/>
      <c r="G79" s="331"/>
      <c r="H79" s="331"/>
      <c r="I79" s="331"/>
    </row>
    <row r="80" spans="1:9">
      <c r="G80" s="65"/>
      <c r="I80" s="199" t="s">
        <v>167</v>
      </c>
    </row>
    <row r="81" spans="1:9">
      <c r="A81" s="72" t="s">
        <v>447</v>
      </c>
      <c r="I81" s="205">
        <v>209000</v>
      </c>
    </row>
    <row r="82" spans="1:9">
      <c r="B82" s="25" t="s">
        <v>445</v>
      </c>
      <c r="C82" s="24" t="s">
        <v>563</v>
      </c>
      <c r="F82" s="24"/>
      <c r="H82" s="199"/>
      <c r="I82" s="200"/>
    </row>
    <row r="83" spans="1:9">
      <c r="C83" s="24" t="s">
        <v>754</v>
      </c>
      <c r="H83" s="206">
        <v>6300</v>
      </c>
      <c r="I83" s="208">
        <f>SUM(H83)</f>
        <v>6300</v>
      </c>
    </row>
    <row r="84" spans="1:9">
      <c r="C84" s="24"/>
      <c r="H84" s="210"/>
      <c r="I84" s="200"/>
    </row>
    <row r="85" spans="1:9">
      <c r="C85" s="24"/>
      <c r="H85" s="199"/>
      <c r="I85" s="199"/>
    </row>
    <row r="87" spans="1:9" ht="21.75" thickBot="1">
      <c r="A87" s="72" t="s">
        <v>448</v>
      </c>
      <c r="B87" s="5"/>
      <c r="C87" s="5"/>
      <c r="H87" s="211"/>
      <c r="I87" s="209">
        <v>215300</v>
      </c>
    </row>
    <row r="88" spans="1:9" ht="21.75" thickTop="1">
      <c r="A88" s="72" t="s">
        <v>449</v>
      </c>
      <c r="I88" s="200">
        <f>I81+I83-I87</f>
        <v>0</v>
      </c>
    </row>
    <row r="89" spans="1:9">
      <c r="A89" s="24"/>
      <c r="I89" s="200"/>
    </row>
    <row r="90" spans="1:9">
      <c r="A90" s="195"/>
      <c r="B90" s="74"/>
      <c r="C90" s="74"/>
      <c r="D90" s="74"/>
      <c r="E90" s="74"/>
      <c r="F90" s="74"/>
      <c r="G90" s="74"/>
      <c r="H90" s="203"/>
      <c r="I90" s="204"/>
    </row>
    <row r="112" spans="1:9">
      <c r="A112" s="331" t="s">
        <v>569</v>
      </c>
      <c r="B112" s="331"/>
      <c r="C112" s="331"/>
      <c r="D112" s="331"/>
      <c r="E112" s="331"/>
      <c r="F112" s="331"/>
      <c r="G112" s="331"/>
      <c r="H112" s="331"/>
      <c r="I112" s="331"/>
    </row>
    <row r="113" spans="1:9">
      <c r="A113" s="331" t="s">
        <v>565</v>
      </c>
      <c r="B113" s="331"/>
      <c r="C113" s="331"/>
      <c r="D113" s="331"/>
      <c r="E113" s="331"/>
      <c r="F113" s="331"/>
      <c r="G113" s="331"/>
      <c r="H113" s="331"/>
      <c r="I113" s="331"/>
    </row>
    <row r="114" spans="1:9">
      <c r="A114" s="331" t="s">
        <v>568</v>
      </c>
      <c r="B114" s="331"/>
      <c r="C114" s="331"/>
      <c r="D114" s="331"/>
      <c r="E114" s="331"/>
      <c r="F114" s="331"/>
      <c r="G114" s="331"/>
      <c r="H114" s="331"/>
      <c r="I114" s="331"/>
    </row>
    <row r="115" spans="1:9">
      <c r="A115" s="331" t="s">
        <v>567</v>
      </c>
      <c r="B115" s="331"/>
      <c r="C115" s="331"/>
      <c r="D115" s="331"/>
      <c r="E115" s="331"/>
      <c r="F115" s="331"/>
      <c r="G115" s="331"/>
      <c r="H115" s="331"/>
      <c r="I115" s="331"/>
    </row>
    <row r="116" spans="1:9">
      <c r="A116" s="331" t="s">
        <v>751</v>
      </c>
      <c r="B116" s="331"/>
      <c r="C116" s="331"/>
      <c r="D116" s="331"/>
      <c r="E116" s="331"/>
      <c r="F116" s="331"/>
      <c r="G116" s="331"/>
      <c r="H116" s="331"/>
      <c r="I116" s="331"/>
    </row>
    <row r="117" spans="1:9">
      <c r="G117" s="65"/>
      <c r="I117" s="199" t="s">
        <v>167</v>
      </c>
    </row>
    <row r="118" spans="1:9">
      <c r="A118" s="72" t="s">
        <v>447</v>
      </c>
      <c r="I118" s="205">
        <v>85350</v>
      </c>
    </row>
    <row r="119" spans="1:9">
      <c r="B119" s="25"/>
      <c r="C119" s="24"/>
      <c r="F119" s="24"/>
      <c r="H119" s="199"/>
      <c r="I119" s="200"/>
    </row>
    <row r="120" spans="1:9">
      <c r="C120" s="24"/>
      <c r="H120" s="210"/>
      <c r="I120" s="200"/>
    </row>
    <row r="121" spans="1:9">
      <c r="C121" s="24"/>
      <c r="H121" s="210"/>
      <c r="I121" s="200"/>
    </row>
    <row r="122" spans="1:9">
      <c r="C122" s="24"/>
      <c r="H122" s="210"/>
      <c r="I122" s="200"/>
    </row>
    <row r="123" spans="1:9">
      <c r="C123" s="24"/>
      <c r="H123" s="199"/>
      <c r="I123" s="199"/>
    </row>
    <row r="124" spans="1:9" ht="21.75" thickBot="1">
      <c r="A124" s="72" t="s">
        <v>448</v>
      </c>
      <c r="I124" s="212">
        <v>85350</v>
      </c>
    </row>
    <row r="125" spans="1:9" ht="21.75" thickTop="1">
      <c r="A125" s="72" t="s">
        <v>449</v>
      </c>
      <c r="I125" s="200">
        <f>I118-I124</f>
        <v>0</v>
      </c>
    </row>
    <row r="126" spans="1:9">
      <c r="A126" s="24"/>
      <c r="I126" s="200"/>
    </row>
    <row r="127" spans="1:9">
      <c r="A127" s="195"/>
      <c r="B127" s="74"/>
      <c r="C127" s="74"/>
      <c r="D127" s="74"/>
      <c r="E127" s="74"/>
      <c r="F127" s="74"/>
      <c r="G127" s="74"/>
      <c r="H127" s="203"/>
      <c r="I127" s="204"/>
    </row>
  </sheetData>
  <mergeCells count="24">
    <mergeCell ref="A40:I40"/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38:I38"/>
    <mergeCell ref="A39:I39"/>
    <mergeCell ref="A116:I116"/>
    <mergeCell ref="A41:I41"/>
    <mergeCell ref="A42:I42"/>
    <mergeCell ref="A75:I75"/>
    <mergeCell ref="A76:I76"/>
    <mergeCell ref="A77:I77"/>
    <mergeCell ref="A78:I78"/>
    <mergeCell ref="A79:I79"/>
    <mergeCell ref="A112:I112"/>
    <mergeCell ref="A113:I113"/>
    <mergeCell ref="A114:I114"/>
    <mergeCell ref="A115:I115"/>
  </mergeCells>
  <pageMargins left="0.70866141732283472" right="0.51181102362204722" top="0.62992125984251968" bottom="0.39370078740157483" header="0.31496062992125984" footer="0.31496062992125984"/>
  <pageSetup paperSize="9" fitToHeight="0" orientation="portrait" r:id="rId1"/>
  <headerFooter differentOddEven="1" differentFirst="1">
    <oddHeader>&amp;C&amp;"TH SarabunIT๙,Bold"&amp;16 12</oddHeader>
    <evenHeader>&amp;C&amp;"TH SarabunIT๙,Bold"&amp;16 13</evenHeader>
    <firstHeader>&amp;C&amp;"TH SarabunIT๙,Bold"&amp;16 10</first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8"/>
    <pageSetUpPr fitToPage="1"/>
  </sheetPr>
  <dimension ref="A1:L39"/>
  <sheetViews>
    <sheetView view="pageLayout" zoomScale="90" zoomScaleNormal="100" zoomScaleSheetLayoutView="100" zoomScalePageLayoutView="90" workbookViewId="0">
      <selection activeCell="J24" sqref="J24"/>
    </sheetView>
  </sheetViews>
  <sheetFormatPr defaultColWidth="9.140625" defaultRowHeight="21"/>
  <cols>
    <col min="1" max="1" width="11.42578125" style="5" customWidth="1"/>
    <col min="2" max="2" width="12.140625" style="5" customWidth="1"/>
    <col min="3" max="3" width="7.42578125" style="5" customWidth="1"/>
    <col min="4" max="4" width="12.42578125" style="5" bestFit="1" customWidth="1"/>
    <col min="5" max="5" width="28.85546875" style="5" bestFit="1" customWidth="1"/>
    <col min="6" max="6" width="12.7109375" style="5" bestFit="1" customWidth="1"/>
    <col min="7" max="7" width="11.28515625" style="1" bestFit="1" customWidth="1"/>
    <col min="8" max="8" width="12.42578125" style="1" customWidth="1"/>
    <col min="9" max="9" width="12" style="1" bestFit="1" customWidth="1"/>
    <col min="10" max="11" width="13.140625" style="1" bestFit="1" customWidth="1"/>
    <col min="12" max="12" width="13.140625" style="5" bestFit="1" customWidth="1"/>
    <col min="13" max="16384" width="9.140625" style="1"/>
  </cols>
  <sheetData>
    <row r="1" spans="1:12">
      <c r="A1" s="331" t="s">
        <v>558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</row>
    <row r="2" spans="1:12">
      <c r="A2" s="331" t="s">
        <v>744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</row>
    <row r="3" spans="1:12">
      <c r="A3" s="331" t="s">
        <v>254</v>
      </c>
      <c r="B3" s="331"/>
      <c r="C3" s="331"/>
      <c r="D3" s="331"/>
      <c r="E3" s="331"/>
      <c r="F3" s="331"/>
      <c r="G3" s="331"/>
      <c r="H3" s="331"/>
      <c r="I3" s="331"/>
      <c r="J3" s="331"/>
      <c r="K3" s="331"/>
      <c r="L3" s="331"/>
    </row>
    <row r="4" spans="1:12">
      <c r="A4" s="38" t="s">
        <v>239</v>
      </c>
    </row>
    <row r="5" spans="1:12">
      <c r="A5" s="38" t="s">
        <v>240</v>
      </c>
    </row>
    <row r="6" spans="1:12">
      <c r="A6" s="38" t="s">
        <v>253</v>
      </c>
    </row>
    <row r="7" spans="1:12" s="4" customFormat="1">
      <c r="A7" s="359" t="s">
        <v>690</v>
      </c>
      <c r="B7" s="360"/>
      <c r="C7" s="360"/>
      <c r="D7" s="360"/>
      <c r="E7" s="360"/>
      <c r="F7" s="360"/>
      <c r="G7" s="361"/>
      <c r="H7" s="362" t="s">
        <v>708</v>
      </c>
      <c r="I7" s="363"/>
      <c r="J7" s="364"/>
      <c r="K7" s="76" t="s">
        <v>174</v>
      </c>
      <c r="L7" s="75" t="s">
        <v>145</v>
      </c>
    </row>
    <row r="8" spans="1:12" s="17" customFormat="1">
      <c r="A8" s="80" t="s">
        <v>241</v>
      </c>
      <c r="B8" s="357" t="s">
        <v>242</v>
      </c>
      <c r="C8" s="80" t="s">
        <v>243</v>
      </c>
      <c r="D8" s="348" t="s">
        <v>709</v>
      </c>
      <c r="E8" s="348" t="s">
        <v>710</v>
      </c>
      <c r="F8" s="348" t="s">
        <v>711</v>
      </c>
      <c r="G8" s="80" t="s">
        <v>144</v>
      </c>
      <c r="H8" s="77" t="s">
        <v>244</v>
      </c>
      <c r="I8" s="350" t="s">
        <v>241</v>
      </c>
      <c r="J8" s="77" t="s">
        <v>144</v>
      </c>
      <c r="K8" s="352" t="s">
        <v>245</v>
      </c>
      <c r="L8" s="70" t="s">
        <v>246</v>
      </c>
    </row>
    <row r="9" spans="1:12" s="17" customFormat="1">
      <c r="A9" s="81" t="s">
        <v>247</v>
      </c>
      <c r="B9" s="358"/>
      <c r="C9" s="81" t="s">
        <v>248</v>
      </c>
      <c r="D9" s="349"/>
      <c r="E9" s="349"/>
      <c r="F9" s="349"/>
      <c r="G9" s="82" t="s">
        <v>249</v>
      </c>
      <c r="H9" s="78" t="s">
        <v>250</v>
      </c>
      <c r="I9" s="351"/>
      <c r="J9" s="79" t="s">
        <v>251</v>
      </c>
      <c r="K9" s="353"/>
      <c r="L9" s="71" t="s">
        <v>252</v>
      </c>
    </row>
    <row r="10" spans="1:12">
      <c r="A10" s="196" t="s">
        <v>756</v>
      </c>
      <c r="B10" s="32">
        <v>3600061989</v>
      </c>
      <c r="C10" s="32" t="s">
        <v>276</v>
      </c>
      <c r="D10" s="33" t="s">
        <v>760</v>
      </c>
      <c r="E10" s="35" t="s">
        <v>881</v>
      </c>
      <c r="F10" s="32" t="s">
        <v>712</v>
      </c>
      <c r="G10" s="39">
        <v>16200</v>
      </c>
      <c r="H10" s="32" t="s">
        <v>766</v>
      </c>
      <c r="I10" s="196" t="s">
        <v>772</v>
      </c>
      <c r="J10" s="39">
        <v>16200</v>
      </c>
      <c r="K10" s="39">
        <f t="shared" ref="K10:K15" si="0">G10-J10</f>
        <v>0</v>
      </c>
      <c r="L10" s="228" t="s">
        <v>776</v>
      </c>
    </row>
    <row r="11" spans="1:12">
      <c r="A11" s="196" t="s">
        <v>756</v>
      </c>
      <c r="B11" s="32">
        <v>3600066782</v>
      </c>
      <c r="C11" s="32" t="s">
        <v>276</v>
      </c>
      <c r="D11" s="33" t="s">
        <v>761</v>
      </c>
      <c r="E11" s="35" t="s">
        <v>882</v>
      </c>
      <c r="F11" s="32" t="s">
        <v>712</v>
      </c>
      <c r="G11" s="39">
        <v>4725</v>
      </c>
      <c r="H11" s="32" t="s">
        <v>767</v>
      </c>
      <c r="I11" s="196" t="s">
        <v>772</v>
      </c>
      <c r="J11" s="39">
        <v>4725</v>
      </c>
      <c r="K11" s="39">
        <f t="shared" si="0"/>
        <v>0</v>
      </c>
      <c r="L11" s="228" t="s">
        <v>776</v>
      </c>
    </row>
    <row r="12" spans="1:12">
      <c r="A12" s="196" t="s">
        <v>757</v>
      </c>
      <c r="B12" s="32">
        <v>3600071302</v>
      </c>
      <c r="C12" s="32" t="s">
        <v>276</v>
      </c>
      <c r="D12" s="33" t="s">
        <v>762</v>
      </c>
      <c r="E12" s="35" t="s">
        <v>883</v>
      </c>
      <c r="F12" s="32" t="s">
        <v>712</v>
      </c>
      <c r="G12" s="39">
        <v>31325</v>
      </c>
      <c r="H12" s="32" t="s">
        <v>768</v>
      </c>
      <c r="I12" s="196" t="s">
        <v>773</v>
      </c>
      <c r="J12" s="39">
        <v>31325</v>
      </c>
      <c r="K12" s="39">
        <f t="shared" si="0"/>
        <v>0</v>
      </c>
      <c r="L12" s="32" t="s">
        <v>777</v>
      </c>
    </row>
    <row r="13" spans="1:12">
      <c r="A13" s="196" t="s">
        <v>758</v>
      </c>
      <c r="B13" s="32">
        <v>3600074056</v>
      </c>
      <c r="C13" s="32" t="s">
        <v>276</v>
      </c>
      <c r="D13" s="33" t="s">
        <v>763</v>
      </c>
      <c r="E13" s="35" t="s">
        <v>884</v>
      </c>
      <c r="F13" s="32" t="s">
        <v>712</v>
      </c>
      <c r="G13" s="39">
        <v>190400</v>
      </c>
      <c r="H13" s="32" t="s">
        <v>769</v>
      </c>
      <c r="I13" s="196" t="s">
        <v>774</v>
      </c>
      <c r="J13" s="39">
        <v>190400</v>
      </c>
      <c r="K13" s="39">
        <f t="shared" si="0"/>
        <v>0</v>
      </c>
      <c r="L13" s="32" t="s">
        <v>778</v>
      </c>
    </row>
    <row r="14" spans="1:12">
      <c r="A14" s="196" t="s">
        <v>755</v>
      </c>
      <c r="B14" s="32">
        <v>3600079727</v>
      </c>
      <c r="C14" s="32" t="s">
        <v>276</v>
      </c>
      <c r="D14" s="33" t="s">
        <v>764</v>
      </c>
      <c r="E14" s="35" t="s">
        <v>885</v>
      </c>
      <c r="F14" s="32" t="s">
        <v>712</v>
      </c>
      <c r="G14" s="39">
        <v>66200</v>
      </c>
      <c r="H14" s="32" t="s">
        <v>770</v>
      </c>
      <c r="I14" s="196" t="s">
        <v>755</v>
      </c>
      <c r="J14" s="39">
        <v>66200</v>
      </c>
      <c r="K14" s="39">
        <f t="shared" si="0"/>
        <v>0</v>
      </c>
      <c r="L14" s="32" t="s">
        <v>779</v>
      </c>
    </row>
    <row r="15" spans="1:12">
      <c r="A15" s="196" t="s">
        <v>759</v>
      </c>
      <c r="B15" s="32">
        <v>3600079811</v>
      </c>
      <c r="C15" s="32" t="s">
        <v>276</v>
      </c>
      <c r="D15" s="33" t="s">
        <v>765</v>
      </c>
      <c r="E15" s="35" t="s">
        <v>886</v>
      </c>
      <c r="F15" s="32" t="s">
        <v>712</v>
      </c>
      <c r="G15" s="39">
        <v>38840</v>
      </c>
      <c r="H15" s="32" t="s">
        <v>771</v>
      </c>
      <c r="I15" s="196" t="s">
        <v>775</v>
      </c>
      <c r="J15" s="39">
        <v>38840</v>
      </c>
      <c r="K15" s="39">
        <f t="shared" si="0"/>
        <v>0</v>
      </c>
      <c r="L15" s="32" t="s">
        <v>779</v>
      </c>
    </row>
    <row r="16" spans="1:12">
      <c r="A16" s="32"/>
      <c r="B16" s="32"/>
      <c r="C16" s="32"/>
      <c r="D16" s="32"/>
      <c r="E16" s="32"/>
      <c r="F16" s="32"/>
      <c r="G16" s="39"/>
      <c r="H16" s="32"/>
      <c r="I16" s="35"/>
      <c r="J16" s="39"/>
      <c r="K16" s="39"/>
      <c r="L16" s="32"/>
    </row>
    <row r="17" spans="1:12">
      <c r="A17" s="32"/>
      <c r="B17" s="32"/>
      <c r="C17" s="32"/>
      <c r="D17" s="32"/>
      <c r="E17" s="32"/>
      <c r="F17" s="32"/>
      <c r="G17" s="39"/>
      <c r="H17" s="32"/>
      <c r="I17" s="35"/>
      <c r="J17" s="39"/>
      <c r="K17" s="39"/>
      <c r="L17" s="32"/>
    </row>
    <row r="18" spans="1:12" ht="21.75" thickBot="1">
      <c r="A18" s="345" t="s">
        <v>207</v>
      </c>
      <c r="B18" s="346"/>
      <c r="C18" s="346"/>
      <c r="D18" s="346"/>
      <c r="E18" s="346"/>
      <c r="F18" s="347"/>
      <c r="G18" s="40">
        <f>SUM(G10:G17)</f>
        <v>347690</v>
      </c>
      <c r="H18" s="354" t="s">
        <v>207</v>
      </c>
      <c r="I18" s="355"/>
      <c r="J18" s="40">
        <f>SUM(J10:J17)</f>
        <v>347690</v>
      </c>
      <c r="K18" s="40">
        <f>SUM(K10:K17)</f>
        <v>0</v>
      </c>
      <c r="L18" s="41"/>
    </row>
    <row r="19" spans="1:12" ht="21.75" thickTop="1">
      <c r="A19" s="310"/>
      <c r="B19" s="310"/>
      <c r="C19" s="310"/>
      <c r="D19" s="310"/>
      <c r="E19" s="310"/>
      <c r="F19" s="310"/>
      <c r="G19" s="310"/>
      <c r="H19" s="356"/>
      <c r="I19" s="356"/>
      <c r="J19" s="310"/>
      <c r="K19" s="356"/>
      <c r="L19" s="356"/>
    </row>
    <row r="21" spans="1:12">
      <c r="A21" s="331" t="s">
        <v>558</v>
      </c>
      <c r="B21" s="331"/>
      <c r="C21" s="331"/>
      <c r="D21" s="331"/>
      <c r="E21" s="331"/>
      <c r="F21" s="331"/>
      <c r="G21" s="331"/>
      <c r="H21" s="331"/>
      <c r="I21" s="331"/>
      <c r="J21" s="331"/>
      <c r="K21" s="331"/>
      <c r="L21" s="331"/>
    </row>
    <row r="22" spans="1:12">
      <c r="A22" s="331" t="s">
        <v>745</v>
      </c>
      <c r="B22" s="331"/>
      <c r="C22" s="331"/>
      <c r="D22" s="331"/>
      <c r="E22" s="331"/>
      <c r="F22" s="331"/>
      <c r="G22" s="331"/>
      <c r="H22" s="331"/>
      <c r="I22" s="331"/>
      <c r="J22" s="331"/>
      <c r="K22" s="331"/>
      <c r="L22" s="331"/>
    </row>
    <row r="23" spans="1:12">
      <c r="A23" s="331" t="s">
        <v>311</v>
      </c>
      <c r="B23" s="331"/>
      <c r="C23" s="331"/>
      <c r="D23" s="331"/>
      <c r="E23" s="331"/>
      <c r="F23" s="331"/>
      <c r="G23" s="331"/>
      <c r="H23" s="331"/>
      <c r="I23" s="331"/>
      <c r="J23" s="331"/>
      <c r="K23" s="331"/>
      <c r="L23" s="331"/>
    </row>
    <row r="24" spans="1:12">
      <c r="A24" s="38" t="s">
        <v>239</v>
      </c>
    </row>
    <row r="25" spans="1:12">
      <c r="A25" s="38" t="s">
        <v>240</v>
      </c>
    </row>
    <row r="26" spans="1:12">
      <c r="A26" s="38" t="s">
        <v>253</v>
      </c>
    </row>
    <row r="27" spans="1:12">
      <c r="A27" s="359" t="s">
        <v>690</v>
      </c>
      <c r="B27" s="360"/>
      <c r="C27" s="360"/>
      <c r="D27" s="360"/>
      <c r="E27" s="360"/>
      <c r="F27" s="360"/>
      <c r="G27" s="361"/>
      <c r="H27" s="362" t="s">
        <v>708</v>
      </c>
      <c r="I27" s="363"/>
      <c r="J27" s="364"/>
      <c r="K27" s="76" t="s">
        <v>174</v>
      </c>
      <c r="L27" s="75" t="s">
        <v>145</v>
      </c>
    </row>
    <row r="28" spans="1:12">
      <c r="A28" s="80" t="s">
        <v>241</v>
      </c>
      <c r="B28" s="357" t="s">
        <v>242</v>
      </c>
      <c r="C28" s="80" t="s">
        <v>243</v>
      </c>
      <c r="D28" s="348" t="s">
        <v>709</v>
      </c>
      <c r="E28" s="348" t="s">
        <v>710</v>
      </c>
      <c r="F28" s="348" t="s">
        <v>711</v>
      </c>
      <c r="G28" s="80" t="s">
        <v>144</v>
      </c>
      <c r="H28" s="77" t="s">
        <v>244</v>
      </c>
      <c r="I28" s="350" t="s">
        <v>241</v>
      </c>
      <c r="J28" s="77" t="s">
        <v>144</v>
      </c>
      <c r="K28" s="352" t="s">
        <v>245</v>
      </c>
      <c r="L28" s="70" t="s">
        <v>246</v>
      </c>
    </row>
    <row r="29" spans="1:12">
      <c r="A29" s="81" t="s">
        <v>247</v>
      </c>
      <c r="B29" s="358"/>
      <c r="C29" s="81" t="s">
        <v>248</v>
      </c>
      <c r="D29" s="349"/>
      <c r="E29" s="349"/>
      <c r="F29" s="349"/>
      <c r="G29" s="82" t="s">
        <v>249</v>
      </c>
      <c r="H29" s="78" t="s">
        <v>250</v>
      </c>
      <c r="I29" s="351"/>
      <c r="J29" s="79" t="s">
        <v>251</v>
      </c>
      <c r="K29" s="353"/>
      <c r="L29" s="71" t="s">
        <v>252</v>
      </c>
    </row>
    <row r="30" spans="1:12">
      <c r="A30" s="196" t="s">
        <v>755</v>
      </c>
      <c r="B30" s="32">
        <v>3600079217</v>
      </c>
      <c r="C30" s="32" t="s">
        <v>276</v>
      </c>
      <c r="D30" s="33" t="s">
        <v>780</v>
      </c>
      <c r="E30" s="35" t="s">
        <v>593</v>
      </c>
      <c r="F30" s="32" t="s">
        <v>712</v>
      </c>
      <c r="G30" s="39">
        <v>15740</v>
      </c>
      <c r="H30" s="32" t="s">
        <v>782</v>
      </c>
      <c r="I30" s="32" t="s">
        <v>784</v>
      </c>
      <c r="J30" s="39">
        <v>15740</v>
      </c>
      <c r="K30" s="39">
        <f>G30-J30</f>
        <v>0</v>
      </c>
      <c r="L30" s="32" t="s">
        <v>786</v>
      </c>
    </row>
    <row r="31" spans="1:12">
      <c r="A31" s="196" t="s">
        <v>759</v>
      </c>
      <c r="B31" s="32">
        <v>3600073538</v>
      </c>
      <c r="C31" s="32" t="s">
        <v>276</v>
      </c>
      <c r="D31" s="32" t="s">
        <v>781</v>
      </c>
      <c r="E31" s="35" t="s">
        <v>594</v>
      </c>
      <c r="F31" s="32" t="s">
        <v>712</v>
      </c>
      <c r="G31" s="39">
        <v>39000</v>
      </c>
      <c r="H31" s="32" t="s">
        <v>783</v>
      </c>
      <c r="I31" s="32" t="s">
        <v>785</v>
      </c>
      <c r="J31" s="39">
        <v>39000</v>
      </c>
      <c r="K31" s="39">
        <f>G31-J31</f>
        <v>0</v>
      </c>
      <c r="L31" s="32" t="s">
        <v>787</v>
      </c>
    </row>
    <row r="32" spans="1:12">
      <c r="A32" s="196"/>
      <c r="B32" s="32"/>
      <c r="C32" s="32"/>
      <c r="D32" s="32"/>
      <c r="E32" s="32"/>
      <c r="F32" s="32"/>
      <c r="G32" s="39"/>
      <c r="H32" s="35"/>
      <c r="I32" s="35"/>
      <c r="J32" s="39"/>
      <c r="K32" s="39"/>
      <c r="L32" s="32"/>
    </row>
    <row r="33" spans="1:12">
      <c r="A33" s="32"/>
      <c r="B33" s="32"/>
      <c r="C33" s="32"/>
      <c r="D33" s="32"/>
      <c r="E33" s="32"/>
      <c r="F33" s="32"/>
      <c r="G33" s="39"/>
      <c r="H33" s="35"/>
      <c r="I33" s="35"/>
      <c r="J33" s="39"/>
      <c r="K33" s="39"/>
      <c r="L33" s="32"/>
    </row>
    <row r="34" spans="1:12">
      <c r="A34" s="32"/>
      <c r="B34" s="32"/>
      <c r="C34" s="32"/>
      <c r="D34" s="32"/>
      <c r="E34" s="32"/>
      <c r="F34" s="32"/>
      <c r="G34" s="39"/>
      <c r="H34" s="35"/>
      <c r="I34" s="35"/>
      <c r="J34" s="39"/>
      <c r="K34" s="39"/>
      <c r="L34" s="32"/>
    </row>
    <row r="35" spans="1:12">
      <c r="A35" s="32"/>
      <c r="B35" s="32"/>
      <c r="C35" s="32"/>
      <c r="D35" s="32"/>
      <c r="E35" s="32"/>
      <c r="F35" s="32"/>
      <c r="G35" s="39"/>
      <c r="H35" s="35"/>
      <c r="I35" s="35"/>
      <c r="J35" s="39"/>
      <c r="K35" s="39"/>
      <c r="L35" s="32"/>
    </row>
    <row r="36" spans="1:12">
      <c r="A36" s="32"/>
      <c r="B36" s="32"/>
      <c r="C36" s="32"/>
      <c r="D36" s="32"/>
      <c r="E36" s="32"/>
      <c r="F36" s="32"/>
      <c r="G36" s="39"/>
      <c r="H36" s="35"/>
      <c r="I36" s="35"/>
      <c r="J36" s="39"/>
      <c r="K36" s="39"/>
      <c r="L36" s="32"/>
    </row>
    <row r="37" spans="1:12">
      <c r="A37" s="32"/>
      <c r="B37" s="32"/>
      <c r="C37" s="32"/>
      <c r="D37" s="32"/>
      <c r="E37" s="32"/>
      <c r="F37" s="32"/>
      <c r="G37" s="39"/>
      <c r="H37" s="35"/>
      <c r="I37" s="35"/>
      <c r="J37" s="39"/>
      <c r="K37" s="39"/>
      <c r="L37" s="32"/>
    </row>
    <row r="38" spans="1:12" ht="21.75" thickBot="1">
      <c r="A38" s="345" t="s">
        <v>207</v>
      </c>
      <c r="B38" s="346"/>
      <c r="C38" s="346"/>
      <c r="D38" s="346"/>
      <c r="E38" s="346"/>
      <c r="F38" s="347"/>
      <c r="G38" s="40">
        <f>SUM(G30:G37)</f>
        <v>54740</v>
      </c>
      <c r="H38" s="354" t="s">
        <v>207</v>
      </c>
      <c r="I38" s="355"/>
      <c r="J38" s="40">
        <f>SUM(J30:J37)</f>
        <v>54740</v>
      </c>
      <c r="K38" s="40">
        <f>SUM(K30:K37)</f>
        <v>0</v>
      </c>
      <c r="L38" s="41"/>
    </row>
    <row r="39" spans="1:12" ht="21.75" thickTop="1">
      <c r="A39" s="310"/>
      <c r="B39" s="310"/>
      <c r="C39" s="310"/>
      <c r="D39" s="310"/>
      <c r="E39" s="310"/>
      <c r="F39" s="310"/>
      <c r="G39" s="310"/>
      <c r="H39" s="356"/>
      <c r="I39" s="356"/>
      <c r="J39" s="310"/>
      <c r="K39" s="356"/>
      <c r="L39" s="356"/>
    </row>
  </sheetData>
  <mergeCells count="30">
    <mergeCell ref="A1:L1"/>
    <mergeCell ref="A2:L2"/>
    <mergeCell ref="A3:L3"/>
    <mergeCell ref="A7:G7"/>
    <mergeCell ref="H7:J7"/>
    <mergeCell ref="A39:G39"/>
    <mergeCell ref="H39:L39"/>
    <mergeCell ref="A27:G27"/>
    <mergeCell ref="H27:J27"/>
    <mergeCell ref="I28:I29"/>
    <mergeCell ref="K28:K29"/>
    <mergeCell ref="H38:I38"/>
    <mergeCell ref="A38:F38"/>
    <mergeCell ref="B28:B29"/>
    <mergeCell ref="A18:F18"/>
    <mergeCell ref="E8:E9"/>
    <mergeCell ref="F8:F9"/>
    <mergeCell ref="D28:D29"/>
    <mergeCell ref="E28:E29"/>
    <mergeCell ref="F28:F29"/>
    <mergeCell ref="A23:L23"/>
    <mergeCell ref="I8:I9"/>
    <mergeCell ref="K8:K9"/>
    <mergeCell ref="H18:I18"/>
    <mergeCell ref="A19:G19"/>
    <mergeCell ref="H19:L19"/>
    <mergeCell ref="A22:L22"/>
    <mergeCell ref="A21:L21"/>
    <mergeCell ref="D8:D9"/>
    <mergeCell ref="B8:B9"/>
  </mergeCells>
  <pageMargins left="0.70866141732283472" right="0.51181102362204722" top="0.62992125984251968" bottom="0.39370078740157483" header="0.31496062992125984" footer="0.31496062992125984"/>
  <pageSetup paperSize="9" scale="83" fitToHeight="0" orientation="landscape" r:id="rId1"/>
  <headerFooter differentOddEven="1" differentFirst="1">
    <oddHeader>&amp;C&amp;"TH SarabunIT๙,Bold"&amp;16 ๑๔</oddHeader>
    <evenHeader>&amp;C&amp;"TH SarabunIT๙,Bold"&amp;16 15</evenHeader>
    <firstHeader>&amp;C&amp;"TH SarabunIT๙,Bold"&amp;16 14</firstHeader>
  </headerFooter>
  <rowBreaks count="1" manualBreakCount="1">
    <brk id="2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X37"/>
  <sheetViews>
    <sheetView view="pageLayout" zoomScaleNormal="100" zoomScaleSheetLayoutView="70" workbookViewId="0">
      <selection activeCell="K24" sqref="K24"/>
    </sheetView>
  </sheetViews>
  <sheetFormatPr defaultColWidth="9.140625" defaultRowHeight="21"/>
  <cols>
    <col min="1" max="1" width="10.42578125" style="1" customWidth="1"/>
    <col min="2" max="2" width="12" style="5" customWidth="1"/>
    <col min="3" max="4" width="9.140625" style="85"/>
    <col min="5" max="6" width="7.7109375" style="85" customWidth="1"/>
    <col min="7" max="8" width="8.140625" style="85" customWidth="1"/>
    <col min="9" max="9" width="11.5703125" style="85" customWidth="1"/>
    <col min="10" max="10" width="11.85546875" style="85" customWidth="1"/>
    <col min="11" max="11" width="12.28515625" style="85" customWidth="1"/>
    <col min="12" max="12" width="10.42578125" style="85" customWidth="1"/>
    <col min="13" max="13" width="11.85546875" style="5" customWidth="1"/>
    <col min="14" max="15" width="9.140625" style="85"/>
    <col min="16" max="17" width="8.7109375" style="85" customWidth="1"/>
    <col min="18" max="19" width="7.7109375" style="85" customWidth="1"/>
    <col min="20" max="21" width="11.85546875" style="85" customWidth="1"/>
    <col min="22" max="22" width="13" style="85" customWidth="1"/>
    <col min="23" max="23" width="10.140625" style="85" customWidth="1"/>
    <col min="24" max="24" width="12.85546875" style="1" customWidth="1"/>
    <col min="25" max="16384" width="9.140625" style="1"/>
  </cols>
  <sheetData>
    <row r="1" spans="1:24" s="3" customFormat="1">
      <c r="A1" s="311" t="s">
        <v>455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1"/>
      <c r="T1" s="311"/>
      <c r="U1" s="311"/>
      <c r="V1" s="311"/>
      <c r="W1" s="311"/>
      <c r="X1" s="311"/>
    </row>
    <row r="2" spans="1:24" s="3" customFormat="1">
      <c r="A2" s="311" t="s">
        <v>456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1"/>
      <c r="R2" s="311"/>
      <c r="S2" s="311"/>
      <c r="T2" s="311"/>
      <c r="U2" s="311"/>
      <c r="V2" s="311"/>
      <c r="W2" s="311"/>
      <c r="X2" s="311"/>
    </row>
    <row r="3" spans="1:24" s="3" customFormat="1">
      <c r="A3" s="311" t="s">
        <v>457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  <c r="T3" s="311"/>
      <c r="U3" s="311"/>
      <c r="V3" s="311"/>
      <c r="W3" s="311"/>
      <c r="X3" s="311"/>
    </row>
    <row r="4" spans="1:24" ht="11.25" customHeight="1"/>
    <row r="5" spans="1:24" s="86" customFormat="1" ht="18.75">
      <c r="A5" s="365" t="s">
        <v>143</v>
      </c>
      <c r="B5" s="366" t="s">
        <v>136</v>
      </c>
      <c r="C5" s="366"/>
      <c r="D5" s="366"/>
      <c r="E5" s="366"/>
      <c r="F5" s="366"/>
      <c r="G5" s="366"/>
      <c r="H5" s="366"/>
      <c r="I5" s="366"/>
      <c r="J5" s="366"/>
      <c r="K5" s="366"/>
      <c r="L5" s="366"/>
      <c r="M5" s="367" t="s">
        <v>137</v>
      </c>
      <c r="N5" s="368"/>
      <c r="O5" s="368"/>
      <c r="P5" s="368"/>
      <c r="Q5" s="368"/>
      <c r="R5" s="368"/>
      <c r="S5" s="368"/>
      <c r="T5" s="368"/>
      <c r="U5" s="368"/>
      <c r="V5" s="368"/>
      <c r="W5" s="369"/>
      <c r="X5" s="370" t="s">
        <v>458</v>
      </c>
    </row>
    <row r="6" spans="1:24" s="86" customFormat="1" ht="18.75">
      <c r="A6" s="365"/>
      <c r="B6" s="366" t="s">
        <v>255</v>
      </c>
      <c r="C6" s="366"/>
      <c r="D6" s="366"/>
      <c r="E6" s="366"/>
      <c r="F6" s="366"/>
      <c r="G6" s="366"/>
      <c r="H6" s="366"/>
      <c r="I6" s="366"/>
      <c r="J6" s="366"/>
      <c r="K6" s="366"/>
      <c r="L6" s="366"/>
      <c r="M6" s="367" t="s">
        <v>255</v>
      </c>
      <c r="N6" s="368"/>
      <c r="O6" s="368"/>
      <c r="P6" s="368"/>
      <c r="Q6" s="368"/>
      <c r="R6" s="368"/>
      <c r="S6" s="368"/>
      <c r="T6" s="368"/>
      <c r="U6" s="368"/>
      <c r="V6" s="368"/>
      <c r="W6" s="369"/>
      <c r="X6" s="371"/>
    </row>
    <row r="7" spans="1:24" s="87" customFormat="1" ht="54" customHeight="1">
      <c r="A7" s="365"/>
      <c r="B7" s="103" t="s">
        <v>242</v>
      </c>
      <c r="C7" s="104" t="s">
        <v>459</v>
      </c>
      <c r="D7" s="104" t="s">
        <v>460</v>
      </c>
      <c r="E7" s="104" t="s">
        <v>461</v>
      </c>
      <c r="F7" s="104" t="s">
        <v>462</v>
      </c>
      <c r="G7" s="104" t="s">
        <v>463</v>
      </c>
      <c r="H7" s="104" t="s">
        <v>464</v>
      </c>
      <c r="I7" s="104" t="s">
        <v>465</v>
      </c>
      <c r="J7" s="104" t="s">
        <v>466</v>
      </c>
      <c r="K7" s="104" t="s">
        <v>467</v>
      </c>
      <c r="L7" s="104" t="s">
        <v>468</v>
      </c>
      <c r="M7" s="105" t="s">
        <v>242</v>
      </c>
      <c r="N7" s="106" t="s">
        <v>469</v>
      </c>
      <c r="O7" s="106" t="s">
        <v>470</v>
      </c>
      <c r="P7" s="106" t="s">
        <v>471</v>
      </c>
      <c r="Q7" s="106" t="s">
        <v>472</v>
      </c>
      <c r="R7" s="106" t="s">
        <v>473</v>
      </c>
      <c r="S7" s="106" t="s">
        <v>464</v>
      </c>
      <c r="T7" s="106" t="s">
        <v>465</v>
      </c>
      <c r="U7" s="106" t="s">
        <v>466</v>
      </c>
      <c r="V7" s="106" t="s">
        <v>467</v>
      </c>
      <c r="W7" s="106" t="s">
        <v>468</v>
      </c>
      <c r="X7" s="372"/>
    </row>
    <row r="8" spans="1:24" s="90" customFormat="1" ht="18.75">
      <c r="A8" s="88" t="s">
        <v>135</v>
      </c>
      <c r="B8" s="88"/>
      <c r="C8" s="89"/>
      <c r="D8" s="89"/>
      <c r="E8" s="89"/>
      <c r="F8" s="89"/>
      <c r="G8" s="89"/>
      <c r="H8" s="89"/>
      <c r="I8" s="89"/>
      <c r="J8" s="89"/>
      <c r="K8" s="89"/>
      <c r="L8" s="89"/>
      <c r="M8" s="88"/>
      <c r="N8" s="89"/>
      <c r="O8" s="89"/>
      <c r="P8" s="89"/>
      <c r="Q8" s="89"/>
      <c r="R8" s="89"/>
      <c r="S8" s="89"/>
      <c r="T8" s="89"/>
      <c r="U8" s="89"/>
      <c r="V8" s="89"/>
      <c r="W8" s="89"/>
      <c r="X8" s="107">
        <f>SUM(C8:L8)-SUM(N8:W8)</f>
        <v>0</v>
      </c>
    </row>
    <row r="9" spans="1:24" s="90" customFormat="1" ht="18.75">
      <c r="A9" s="91" t="s">
        <v>135</v>
      </c>
      <c r="B9" s="91"/>
      <c r="C9" s="92"/>
      <c r="D9" s="92"/>
      <c r="E9" s="92"/>
      <c r="F9" s="92"/>
      <c r="G9" s="92"/>
      <c r="H9" s="92"/>
      <c r="I9" s="92"/>
      <c r="J9" s="92"/>
      <c r="K9" s="92"/>
      <c r="L9" s="92"/>
      <c r="M9" s="91"/>
      <c r="N9" s="92"/>
      <c r="O9" s="92"/>
      <c r="P9" s="92"/>
      <c r="Q9" s="92"/>
      <c r="R9" s="92"/>
      <c r="S9" s="92"/>
      <c r="T9" s="92"/>
      <c r="U9" s="92"/>
      <c r="V9" s="92"/>
      <c r="W9" s="92"/>
      <c r="X9" s="108">
        <f t="shared" ref="X9:X29" si="0">SUM(C9:L9)-SUM(N9:W9)</f>
        <v>0</v>
      </c>
    </row>
    <row r="10" spans="1:24" s="90" customFormat="1" ht="18.75">
      <c r="A10" s="91" t="s">
        <v>135</v>
      </c>
      <c r="B10" s="91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1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108">
        <f t="shared" si="0"/>
        <v>0</v>
      </c>
    </row>
    <row r="11" spans="1:24" s="90" customFormat="1" ht="19.5" thickBot="1">
      <c r="A11" s="93"/>
      <c r="B11" s="113" t="s">
        <v>272</v>
      </c>
      <c r="C11" s="114">
        <f t="shared" ref="C11:L11" si="1">SUM(C8:C10)</f>
        <v>0</v>
      </c>
      <c r="D11" s="114">
        <f t="shared" si="1"/>
        <v>0</v>
      </c>
      <c r="E11" s="114">
        <f t="shared" si="1"/>
        <v>0</v>
      </c>
      <c r="F11" s="114">
        <f t="shared" si="1"/>
        <v>0</v>
      </c>
      <c r="G11" s="114">
        <f t="shared" si="1"/>
        <v>0</v>
      </c>
      <c r="H11" s="114">
        <f t="shared" si="1"/>
        <v>0</v>
      </c>
      <c r="I11" s="114">
        <f t="shared" si="1"/>
        <v>0</v>
      </c>
      <c r="J11" s="114">
        <f t="shared" si="1"/>
        <v>0</v>
      </c>
      <c r="K11" s="114">
        <f t="shared" si="1"/>
        <v>0</v>
      </c>
      <c r="L11" s="114">
        <f t="shared" si="1"/>
        <v>0</v>
      </c>
      <c r="M11" s="91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108"/>
    </row>
    <row r="12" spans="1:24" s="90" customFormat="1" ht="19.5" thickTop="1">
      <c r="A12" s="93"/>
      <c r="B12" s="88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91"/>
      <c r="N12" s="92"/>
      <c r="O12" s="92"/>
      <c r="P12" s="92"/>
      <c r="Q12" s="92"/>
      <c r="R12" s="92"/>
      <c r="S12" s="92"/>
      <c r="T12" s="92"/>
      <c r="U12" s="92"/>
      <c r="V12" s="92"/>
      <c r="W12" s="92"/>
      <c r="X12" s="108">
        <f t="shared" si="0"/>
        <v>0</v>
      </c>
    </row>
    <row r="13" spans="1:24" s="90" customFormat="1" ht="18.75">
      <c r="A13" s="93"/>
      <c r="B13" s="88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91"/>
      <c r="N13" s="92"/>
      <c r="O13" s="92"/>
      <c r="P13" s="92"/>
      <c r="Q13" s="92"/>
      <c r="R13" s="92"/>
      <c r="S13" s="92"/>
      <c r="T13" s="92"/>
      <c r="U13" s="92"/>
      <c r="V13" s="92"/>
      <c r="W13" s="92"/>
      <c r="X13" s="108">
        <f t="shared" si="0"/>
        <v>0</v>
      </c>
    </row>
    <row r="14" spans="1:24" s="90" customFormat="1" ht="18.75">
      <c r="A14" s="93"/>
      <c r="B14" s="88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91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108">
        <f t="shared" si="0"/>
        <v>0</v>
      </c>
    </row>
    <row r="15" spans="1:24" s="90" customFormat="1" ht="18.75">
      <c r="A15" s="93"/>
      <c r="B15" s="88"/>
      <c r="C15" s="89"/>
      <c r="D15" s="89"/>
      <c r="E15" s="89"/>
      <c r="F15" s="89"/>
      <c r="G15" s="89"/>
      <c r="H15" s="89"/>
      <c r="I15" s="89"/>
      <c r="J15" s="89"/>
      <c r="K15" s="89"/>
      <c r="L15" s="89"/>
      <c r="M15" s="91"/>
      <c r="N15" s="92"/>
      <c r="O15" s="92"/>
      <c r="P15" s="92"/>
      <c r="Q15" s="92"/>
      <c r="R15" s="92"/>
      <c r="S15" s="92"/>
      <c r="T15" s="92"/>
      <c r="U15" s="92"/>
      <c r="V15" s="92"/>
      <c r="W15" s="92"/>
      <c r="X15" s="108">
        <f t="shared" si="0"/>
        <v>0</v>
      </c>
    </row>
    <row r="16" spans="1:24" s="90" customFormat="1" ht="18.75">
      <c r="A16" s="93"/>
      <c r="B16" s="88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91"/>
      <c r="N16" s="92"/>
      <c r="O16" s="92"/>
      <c r="P16" s="92"/>
      <c r="Q16" s="92"/>
      <c r="R16" s="92"/>
      <c r="S16" s="92"/>
      <c r="T16" s="92"/>
      <c r="U16" s="92"/>
      <c r="V16" s="92"/>
      <c r="W16" s="92"/>
      <c r="X16" s="108">
        <f t="shared" si="0"/>
        <v>0</v>
      </c>
    </row>
    <row r="17" spans="1:24" s="90" customFormat="1" ht="18.75">
      <c r="A17" s="93"/>
      <c r="B17" s="88"/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91"/>
      <c r="N17" s="92"/>
      <c r="O17" s="92"/>
      <c r="P17" s="92"/>
      <c r="Q17" s="92"/>
      <c r="R17" s="92"/>
      <c r="S17" s="92"/>
      <c r="T17" s="92"/>
      <c r="U17" s="92"/>
      <c r="V17" s="92"/>
      <c r="W17" s="92"/>
      <c r="X17" s="108">
        <f t="shared" si="0"/>
        <v>0</v>
      </c>
    </row>
    <row r="18" spans="1:24" s="90" customFormat="1" ht="18.75">
      <c r="A18" s="93"/>
      <c r="B18" s="88"/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91"/>
      <c r="N18" s="92"/>
      <c r="O18" s="92"/>
      <c r="P18" s="92"/>
      <c r="Q18" s="92"/>
      <c r="R18" s="92"/>
      <c r="S18" s="92"/>
      <c r="T18" s="92"/>
      <c r="U18" s="92"/>
      <c r="V18" s="92"/>
      <c r="W18" s="92"/>
      <c r="X18" s="108">
        <f t="shared" si="0"/>
        <v>0</v>
      </c>
    </row>
    <row r="19" spans="1:24" s="90" customFormat="1" ht="18.75">
      <c r="A19" s="93"/>
      <c r="B19" s="88"/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91"/>
      <c r="N19" s="92"/>
      <c r="O19" s="92"/>
      <c r="P19" s="92"/>
      <c r="Q19" s="92"/>
      <c r="R19" s="92"/>
      <c r="S19" s="92"/>
      <c r="T19" s="92"/>
      <c r="U19" s="92"/>
      <c r="V19" s="92"/>
      <c r="W19" s="92"/>
      <c r="X19" s="108">
        <f t="shared" si="0"/>
        <v>0</v>
      </c>
    </row>
    <row r="20" spans="1:24" s="90" customFormat="1" ht="18.75">
      <c r="A20" s="93"/>
      <c r="B20" s="88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91"/>
      <c r="N20" s="92"/>
      <c r="O20" s="92"/>
      <c r="P20" s="92"/>
      <c r="Q20" s="92"/>
      <c r="R20" s="92"/>
      <c r="S20" s="92"/>
      <c r="T20" s="92"/>
      <c r="U20" s="92"/>
      <c r="V20" s="92"/>
      <c r="W20" s="92"/>
      <c r="X20" s="108">
        <f t="shared" si="0"/>
        <v>0</v>
      </c>
    </row>
    <row r="21" spans="1:24" s="90" customFormat="1" ht="18.75">
      <c r="A21" s="93"/>
      <c r="B21" s="88"/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91"/>
      <c r="N21" s="92"/>
      <c r="O21" s="92"/>
      <c r="P21" s="92"/>
      <c r="Q21" s="92"/>
      <c r="R21" s="92"/>
      <c r="S21" s="92"/>
      <c r="T21" s="92"/>
      <c r="U21" s="92"/>
      <c r="V21" s="92"/>
      <c r="W21" s="92"/>
      <c r="X21" s="108">
        <f t="shared" si="0"/>
        <v>0</v>
      </c>
    </row>
    <row r="22" spans="1:24" s="90" customFormat="1" ht="18.75">
      <c r="A22" s="93"/>
      <c r="B22" s="88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91"/>
      <c r="N22" s="92"/>
      <c r="O22" s="92"/>
      <c r="P22" s="92"/>
      <c r="Q22" s="92"/>
      <c r="R22" s="92"/>
      <c r="S22" s="92"/>
      <c r="T22" s="92"/>
      <c r="U22" s="92"/>
      <c r="V22" s="92"/>
      <c r="W22" s="92"/>
      <c r="X22" s="108">
        <f t="shared" si="0"/>
        <v>0</v>
      </c>
    </row>
    <row r="23" spans="1:24" s="90" customFormat="1" ht="18.75">
      <c r="A23" s="93"/>
      <c r="B23" s="88"/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91"/>
      <c r="N23" s="92"/>
      <c r="O23" s="92"/>
      <c r="P23" s="92"/>
      <c r="Q23" s="92"/>
      <c r="R23" s="92"/>
      <c r="S23" s="92"/>
      <c r="T23" s="92"/>
      <c r="U23" s="92"/>
      <c r="V23" s="92"/>
      <c r="W23" s="92"/>
      <c r="X23" s="108">
        <f t="shared" si="0"/>
        <v>0</v>
      </c>
    </row>
    <row r="24" spans="1:24" s="90" customFormat="1" ht="18.75">
      <c r="A24" s="93"/>
      <c r="B24" s="88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91"/>
      <c r="N24" s="92"/>
      <c r="O24" s="92"/>
      <c r="P24" s="92"/>
      <c r="Q24" s="92"/>
      <c r="R24" s="92"/>
      <c r="S24" s="92"/>
      <c r="T24" s="92"/>
      <c r="U24" s="92"/>
      <c r="V24" s="92"/>
      <c r="W24" s="92"/>
      <c r="X24" s="108">
        <f t="shared" si="0"/>
        <v>0</v>
      </c>
    </row>
    <row r="25" spans="1:24" s="90" customFormat="1" ht="18.75">
      <c r="A25" s="93"/>
      <c r="B25" s="88"/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91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108">
        <f t="shared" si="0"/>
        <v>0</v>
      </c>
    </row>
    <row r="26" spans="1:24" s="90" customFormat="1" ht="18.75">
      <c r="A26" s="93"/>
      <c r="B26" s="88"/>
      <c r="C26" s="89"/>
      <c r="D26" s="89"/>
      <c r="E26" s="89"/>
      <c r="F26" s="89"/>
      <c r="G26" s="89"/>
      <c r="H26" s="89"/>
      <c r="I26" s="89"/>
      <c r="J26" s="89"/>
      <c r="K26" s="89"/>
      <c r="L26" s="89"/>
      <c r="M26" s="91"/>
      <c r="N26" s="92"/>
      <c r="O26" s="92"/>
      <c r="P26" s="92"/>
      <c r="Q26" s="92"/>
      <c r="R26" s="92"/>
      <c r="S26" s="92"/>
      <c r="T26" s="92"/>
      <c r="U26" s="92"/>
      <c r="V26" s="92"/>
      <c r="W26" s="92"/>
      <c r="X26" s="108">
        <f t="shared" si="0"/>
        <v>0</v>
      </c>
    </row>
    <row r="27" spans="1:24" s="90" customFormat="1" ht="18.75">
      <c r="A27" s="93"/>
      <c r="B27" s="88"/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91"/>
      <c r="N27" s="92"/>
      <c r="O27" s="92"/>
      <c r="P27" s="92"/>
      <c r="Q27" s="92"/>
      <c r="R27" s="92"/>
      <c r="S27" s="92"/>
      <c r="T27" s="92"/>
      <c r="U27" s="92"/>
      <c r="V27" s="92"/>
      <c r="W27" s="92"/>
      <c r="X27" s="108">
        <f t="shared" si="0"/>
        <v>0</v>
      </c>
    </row>
    <row r="28" spans="1:24" s="90" customFormat="1" ht="18.75">
      <c r="A28" s="93"/>
      <c r="B28" s="88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91"/>
      <c r="N28" s="92"/>
      <c r="O28" s="92"/>
      <c r="P28" s="92"/>
      <c r="Q28" s="92"/>
      <c r="R28" s="92"/>
      <c r="S28" s="92"/>
      <c r="T28" s="92"/>
      <c r="U28" s="92"/>
      <c r="V28" s="92"/>
      <c r="W28" s="92"/>
      <c r="X28" s="108">
        <f t="shared" si="0"/>
        <v>0</v>
      </c>
    </row>
    <row r="29" spans="1:24" s="90" customFormat="1" ht="18.75">
      <c r="A29" s="93"/>
      <c r="B29" s="88"/>
      <c r="C29" s="89"/>
      <c r="D29" s="89"/>
      <c r="E29" s="89"/>
      <c r="F29" s="89"/>
      <c r="G29" s="89"/>
      <c r="H29" s="89"/>
      <c r="I29" s="89"/>
      <c r="J29" s="89"/>
      <c r="K29" s="89"/>
      <c r="L29" s="89"/>
      <c r="M29" s="91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108">
        <f t="shared" si="0"/>
        <v>0</v>
      </c>
    </row>
    <row r="30" spans="1:24" s="86" customFormat="1" ht="19.5" thickBot="1">
      <c r="A30" s="97"/>
      <c r="B30" s="113" t="s">
        <v>207</v>
      </c>
      <c r="C30" s="114">
        <f>SUM(C12:C29)</f>
        <v>0</v>
      </c>
      <c r="D30" s="114">
        <f t="shared" ref="D30:L30" si="2">SUM(D11:D29)</f>
        <v>0</v>
      </c>
      <c r="E30" s="114">
        <f t="shared" si="2"/>
        <v>0</v>
      </c>
      <c r="F30" s="114">
        <f t="shared" si="2"/>
        <v>0</v>
      </c>
      <c r="G30" s="114">
        <f t="shared" si="2"/>
        <v>0</v>
      </c>
      <c r="H30" s="114">
        <f t="shared" si="2"/>
        <v>0</v>
      </c>
      <c r="I30" s="114">
        <f t="shared" si="2"/>
        <v>0</v>
      </c>
      <c r="J30" s="114">
        <f t="shared" si="2"/>
        <v>0</v>
      </c>
      <c r="K30" s="114">
        <f t="shared" si="2"/>
        <v>0</v>
      </c>
      <c r="L30" s="114">
        <f t="shared" si="2"/>
        <v>0</v>
      </c>
      <c r="M30" s="111"/>
      <c r="N30" s="112">
        <f t="shared" ref="N30:X30" si="3">SUM(N8:N29)</f>
        <v>0</v>
      </c>
      <c r="O30" s="112">
        <f t="shared" si="3"/>
        <v>0</v>
      </c>
      <c r="P30" s="112">
        <f t="shared" si="3"/>
        <v>0</v>
      </c>
      <c r="Q30" s="112">
        <f t="shared" si="3"/>
        <v>0</v>
      </c>
      <c r="R30" s="112">
        <f t="shared" si="3"/>
        <v>0</v>
      </c>
      <c r="S30" s="112">
        <f t="shared" si="3"/>
        <v>0</v>
      </c>
      <c r="T30" s="112">
        <f t="shared" si="3"/>
        <v>0</v>
      </c>
      <c r="U30" s="112">
        <f t="shared" si="3"/>
        <v>0</v>
      </c>
      <c r="V30" s="112">
        <f t="shared" si="3"/>
        <v>0</v>
      </c>
      <c r="W30" s="112">
        <f t="shared" si="3"/>
        <v>0</v>
      </c>
      <c r="X30" s="110">
        <f t="shared" si="3"/>
        <v>0</v>
      </c>
    </row>
    <row r="31" spans="1:24" s="86" customFormat="1" ht="19.5" thickTop="1">
      <c r="B31" s="98"/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8"/>
      <c r="N31" s="99"/>
      <c r="O31" s="99"/>
      <c r="P31" s="99"/>
      <c r="Q31" s="99"/>
      <c r="R31" s="99"/>
      <c r="S31" s="99"/>
      <c r="T31" s="99"/>
      <c r="U31" s="99"/>
      <c r="V31" s="99"/>
      <c r="W31" s="99"/>
      <c r="X31" s="99"/>
    </row>
    <row r="32" spans="1:24" s="90" customFormat="1" ht="18.75">
      <c r="B32" s="98"/>
      <c r="C32" s="100"/>
      <c r="D32" s="100"/>
      <c r="E32" s="100"/>
      <c r="F32" s="100"/>
      <c r="G32" s="100"/>
      <c r="H32" s="100"/>
      <c r="I32" s="100"/>
      <c r="J32" s="100"/>
      <c r="K32" s="101" t="s">
        <v>273</v>
      </c>
      <c r="L32" s="118">
        <f>SUM(C30:L30)</f>
        <v>0</v>
      </c>
      <c r="M32" s="102"/>
      <c r="N32" s="100"/>
      <c r="O32" s="100"/>
      <c r="P32" s="100"/>
      <c r="Q32" s="100"/>
      <c r="R32" s="100"/>
      <c r="S32" s="100"/>
      <c r="T32" s="100"/>
      <c r="U32" s="100"/>
      <c r="V32" s="101" t="s">
        <v>274</v>
      </c>
      <c r="W32" s="115">
        <f>SUM(N30:W30)</f>
        <v>0</v>
      </c>
      <c r="X32" s="86"/>
    </row>
    <row r="33" spans="2:24" s="90" customFormat="1" ht="19.5" thickBot="1">
      <c r="B33" s="102"/>
      <c r="C33" s="100"/>
      <c r="D33" s="100"/>
      <c r="E33" s="100"/>
      <c r="F33" s="100"/>
      <c r="G33" s="100"/>
      <c r="H33" s="100"/>
      <c r="I33" s="100"/>
      <c r="J33" s="100"/>
      <c r="K33" s="101" t="s">
        <v>275</v>
      </c>
      <c r="L33" s="119">
        <v>0</v>
      </c>
      <c r="M33" s="102"/>
      <c r="N33" s="100"/>
      <c r="O33" s="100"/>
      <c r="P33" s="100"/>
      <c r="Q33" s="100"/>
      <c r="R33" s="100"/>
      <c r="S33" s="100"/>
      <c r="T33" s="100"/>
      <c r="U33" s="100"/>
      <c r="V33" s="101" t="s">
        <v>275</v>
      </c>
      <c r="W33" s="116">
        <v>0</v>
      </c>
      <c r="X33" s="121">
        <f>SUM(C11:L11)+L33-W33</f>
        <v>0</v>
      </c>
    </row>
    <row r="34" spans="2:24" s="90" customFormat="1" ht="19.5" thickTop="1">
      <c r="B34" s="102"/>
      <c r="C34" s="100"/>
      <c r="D34" s="100"/>
      <c r="E34" s="100"/>
      <c r="F34" s="100"/>
      <c r="G34" s="100"/>
      <c r="H34" s="100"/>
      <c r="I34" s="100"/>
      <c r="J34" s="100"/>
      <c r="K34" s="101" t="s">
        <v>174</v>
      </c>
      <c r="L34" s="120">
        <f>L32-L33</f>
        <v>0</v>
      </c>
      <c r="M34" s="102"/>
      <c r="N34" s="100"/>
      <c r="O34" s="100"/>
      <c r="P34" s="100"/>
      <c r="Q34" s="100"/>
      <c r="R34" s="100"/>
      <c r="S34" s="100"/>
      <c r="T34" s="100"/>
      <c r="U34" s="100"/>
      <c r="V34" s="101" t="s">
        <v>174</v>
      </c>
      <c r="W34" s="117">
        <f>W32-W33</f>
        <v>0</v>
      </c>
      <c r="X34" s="86"/>
    </row>
    <row r="35" spans="2:24" s="90" customFormat="1" ht="18.75">
      <c r="B35" s="102"/>
      <c r="C35" s="100"/>
      <c r="D35" s="100"/>
      <c r="E35" s="100"/>
      <c r="F35" s="100"/>
      <c r="G35" s="100"/>
      <c r="H35" s="100"/>
      <c r="I35" s="100"/>
      <c r="J35" s="100"/>
      <c r="K35" s="100"/>
      <c r="L35" s="100"/>
      <c r="M35" s="102"/>
      <c r="N35" s="100"/>
      <c r="O35" s="100"/>
      <c r="P35" s="100"/>
      <c r="Q35" s="100"/>
      <c r="R35" s="100"/>
      <c r="S35" s="100"/>
      <c r="T35" s="100"/>
      <c r="U35" s="100"/>
      <c r="V35" s="100"/>
      <c r="W35" s="100"/>
    </row>
    <row r="36" spans="2:24" s="90" customFormat="1" ht="18.75">
      <c r="B36" s="102"/>
      <c r="C36" s="100"/>
      <c r="D36" s="100"/>
      <c r="E36" s="100"/>
      <c r="F36" s="100"/>
      <c r="G36" s="100"/>
      <c r="H36" s="100"/>
      <c r="I36" s="100"/>
      <c r="J36" s="100"/>
      <c r="K36" s="100"/>
      <c r="L36" s="100"/>
      <c r="M36" s="102"/>
      <c r="N36" s="100"/>
      <c r="O36" s="100"/>
      <c r="P36" s="100"/>
      <c r="Q36" s="100"/>
      <c r="R36" s="100"/>
      <c r="S36" s="100"/>
      <c r="T36" s="100"/>
      <c r="U36" s="100"/>
      <c r="V36" s="100"/>
      <c r="W36" s="100"/>
    </row>
    <row r="37" spans="2:24" s="90" customFormat="1" ht="18.75">
      <c r="B37" s="102"/>
      <c r="C37" s="100"/>
      <c r="D37" s="100"/>
      <c r="E37" s="100"/>
      <c r="F37" s="100"/>
      <c r="G37" s="100"/>
      <c r="H37" s="100"/>
      <c r="I37" s="100"/>
      <c r="J37" s="100"/>
      <c r="K37" s="100"/>
      <c r="L37" s="100"/>
      <c r="M37" s="102"/>
      <c r="N37" s="100"/>
      <c r="O37" s="100"/>
      <c r="P37" s="100"/>
      <c r="Q37" s="100"/>
      <c r="R37" s="100"/>
      <c r="S37" s="100"/>
      <c r="T37" s="100"/>
      <c r="U37" s="100"/>
      <c r="V37" s="100"/>
      <c r="W37" s="100"/>
    </row>
  </sheetData>
  <mergeCells count="9">
    <mergeCell ref="A1:X1"/>
    <mergeCell ref="A2:X2"/>
    <mergeCell ref="A3:X3"/>
    <mergeCell ref="A5:A7"/>
    <mergeCell ref="B5:L5"/>
    <mergeCell ref="M5:W5"/>
    <mergeCell ref="X5:X7"/>
    <mergeCell ref="B6:L6"/>
    <mergeCell ref="M6:W6"/>
  </mergeCells>
  <pageMargins left="0.70866141732283472" right="0.51181102362204722" top="0.62992125984251968" bottom="0.39370078740157483" header="0.31496062992125984" footer="0.31496062992125984"/>
  <pageSetup paperSize="9" scale="55" fitToHeight="0" orientation="landscape" r:id="rId1"/>
  <headerFooter>
    <oddHeader>&amp;C&amp;"TH SarabunIT๙,Bold"&amp;16 ๑๘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P34"/>
  <sheetViews>
    <sheetView view="pageLayout" zoomScaleNormal="90" workbookViewId="0">
      <selection activeCell="I13" sqref="I13"/>
    </sheetView>
  </sheetViews>
  <sheetFormatPr defaultColWidth="9.140625" defaultRowHeight="21"/>
  <cols>
    <col min="1" max="1" width="10.42578125" style="1" customWidth="1"/>
    <col min="2" max="2" width="12" style="5" customWidth="1"/>
    <col min="3" max="3" width="9.140625" style="85"/>
    <col min="4" max="5" width="9.42578125" style="85" customWidth="1"/>
    <col min="6" max="6" width="11.85546875" style="85" customWidth="1"/>
    <col min="7" max="7" width="11.28515625" style="85" customWidth="1"/>
    <col min="8" max="8" width="11.85546875" style="5" customWidth="1"/>
    <col min="9" max="9" width="10.7109375" style="85" customWidth="1"/>
    <col min="10" max="10" width="10.85546875" style="85" customWidth="1"/>
    <col min="11" max="12" width="10.7109375" style="85" customWidth="1"/>
    <col min="13" max="13" width="11.140625" style="85" customWidth="1"/>
    <col min="14" max="14" width="13" style="85" customWidth="1"/>
    <col min="15" max="15" width="10.7109375" style="85" customWidth="1"/>
    <col min="16" max="16" width="12.85546875" style="1" customWidth="1"/>
    <col min="17" max="16384" width="9.140625" style="1"/>
  </cols>
  <sheetData>
    <row r="1" spans="1:16" s="3" customFormat="1">
      <c r="A1" s="311" t="s">
        <v>455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</row>
    <row r="2" spans="1:16" s="3" customFormat="1">
      <c r="A2" s="311" t="s">
        <v>508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1"/>
    </row>
    <row r="3" spans="1:16" s="3" customFormat="1">
      <c r="A3" s="311" t="s">
        <v>457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</row>
    <row r="4" spans="1:16" ht="11.25" customHeight="1"/>
    <row r="5" spans="1:16" s="86" customFormat="1" ht="18.75">
      <c r="A5" s="373" t="s">
        <v>143</v>
      </c>
      <c r="B5" s="366" t="s">
        <v>136</v>
      </c>
      <c r="C5" s="366"/>
      <c r="D5" s="366"/>
      <c r="E5" s="366"/>
      <c r="F5" s="366"/>
      <c r="G5" s="366"/>
      <c r="H5" s="367" t="s">
        <v>137</v>
      </c>
      <c r="I5" s="368"/>
      <c r="J5" s="368"/>
      <c r="K5" s="368"/>
      <c r="L5" s="368"/>
      <c r="M5" s="368"/>
      <c r="N5" s="368"/>
      <c r="O5" s="369"/>
      <c r="P5" s="370" t="s">
        <v>458</v>
      </c>
    </row>
    <row r="6" spans="1:16" s="86" customFormat="1" ht="18.75">
      <c r="A6" s="373"/>
      <c r="B6" s="366" t="s">
        <v>255</v>
      </c>
      <c r="C6" s="366"/>
      <c r="D6" s="366"/>
      <c r="E6" s="366"/>
      <c r="F6" s="366"/>
      <c r="G6" s="366"/>
      <c r="H6" s="367" t="s">
        <v>255</v>
      </c>
      <c r="I6" s="368"/>
      <c r="J6" s="368"/>
      <c r="K6" s="368"/>
      <c r="L6" s="368"/>
      <c r="M6" s="368"/>
      <c r="N6" s="368"/>
      <c r="O6" s="369"/>
      <c r="P6" s="371"/>
    </row>
    <row r="7" spans="1:16" s="87" customFormat="1" ht="46.5" customHeight="1">
      <c r="A7" s="373"/>
      <c r="B7" s="103" t="s">
        <v>242</v>
      </c>
      <c r="C7" s="164" t="s">
        <v>460</v>
      </c>
      <c r="D7" s="164" t="s">
        <v>461</v>
      </c>
      <c r="E7" s="104" t="s">
        <v>462</v>
      </c>
      <c r="F7" s="164" t="s">
        <v>464</v>
      </c>
      <c r="G7" s="164" t="s">
        <v>468</v>
      </c>
      <c r="H7" s="105" t="s">
        <v>242</v>
      </c>
      <c r="I7" s="162" t="s">
        <v>470</v>
      </c>
      <c r="J7" s="162" t="s">
        <v>471</v>
      </c>
      <c r="K7" s="162" t="s">
        <v>472</v>
      </c>
      <c r="L7" s="162" t="s">
        <v>464</v>
      </c>
      <c r="M7" s="162" t="s">
        <v>465</v>
      </c>
      <c r="N7" s="162" t="s">
        <v>509</v>
      </c>
      <c r="O7" s="162" t="s">
        <v>468</v>
      </c>
      <c r="P7" s="372"/>
    </row>
    <row r="8" spans="1:16" s="90" customFormat="1" ht="18.75">
      <c r="A8" s="88" t="s">
        <v>135</v>
      </c>
      <c r="B8" s="88"/>
      <c r="C8" s="89"/>
      <c r="D8" s="89"/>
      <c r="E8" s="89"/>
      <c r="F8" s="89"/>
      <c r="G8" s="89"/>
      <c r="H8" s="88"/>
      <c r="I8" s="89"/>
      <c r="J8" s="89"/>
      <c r="K8" s="89"/>
      <c r="L8" s="89"/>
      <c r="M8" s="89"/>
      <c r="N8" s="89"/>
      <c r="O8" s="89"/>
      <c r="P8" s="107">
        <f>SUM(C8:G8)-SUM(I8:O8)</f>
        <v>0</v>
      </c>
    </row>
    <row r="9" spans="1:16" s="90" customFormat="1" ht="18.75">
      <c r="A9" s="91" t="s">
        <v>135</v>
      </c>
      <c r="B9" s="91"/>
      <c r="C9" s="92"/>
      <c r="D9" s="92"/>
      <c r="E9" s="92"/>
      <c r="F9" s="92"/>
      <c r="G9" s="92"/>
      <c r="H9" s="91"/>
      <c r="I9" s="92"/>
      <c r="J9" s="92"/>
      <c r="K9" s="92"/>
      <c r="L9" s="92"/>
      <c r="M9" s="92"/>
      <c r="N9" s="92"/>
      <c r="O9" s="92"/>
      <c r="P9" s="108">
        <f>SUM(C9:G9)-SUM(I9:O9)</f>
        <v>0</v>
      </c>
    </row>
    <row r="10" spans="1:16" s="90" customFormat="1" ht="18.75">
      <c r="A10" s="91" t="s">
        <v>135</v>
      </c>
      <c r="B10" s="91"/>
      <c r="C10" s="92"/>
      <c r="D10" s="92"/>
      <c r="E10" s="92"/>
      <c r="F10" s="92"/>
      <c r="G10" s="92"/>
      <c r="H10" s="91"/>
      <c r="I10" s="92"/>
      <c r="J10" s="92"/>
      <c r="K10" s="92"/>
      <c r="L10" s="92"/>
      <c r="M10" s="92"/>
      <c r="N10" s="92"/>
      <c r="O10" s="92"/>
      <c r="P10" s="108">
        <f>SUM(C10:G10)-SUM(I10:O10)</f>
        <v>0</v>
      </c>
    </row>
    <row r="11" spans="1:16" s="90" customFormat="1" ht="19.5" thickBot="1">
      <c r="A11" s="93"/>
      <c r="B11" s="113" t="s">
        <v>272</v>
      </c>
      <c r="C11" s="114">
        <f>SUM(C8:C10)</f>
        <v>0</v>
      </c>
      <c r="D11" s="114">
        <f>SUM(D8:D10)</f>
        <v>0</v>
      </c>
      <c r="E11" s="114">
        <f t="shared" ref="E11:F11" si="0">SUM(E8:E10)</f>
        <v>0</v>
      </c>
      <c r="F11" s="114">
        <f t="shared" si="0"/>
        <v>0</v>
      </c>
      <c r="G11" s="114">
        <f>SUM(G8:G10)</f>
        <v>0</v>
      </c>
      <c r="H11" s="91"/>
      <c r="I11" s="92"/>
      <c r="J11" s="92"/>
      <c r="K11" s="92"/>
      <c r="L11" s="92"/>
      <c r="M11" s="92"/>
      <c r="N11" s="92"/>
      <c r="O11" s="92"/>
      <c r="P11" s="92"/>
    </row>
    <row r="12" spans="1:16" s="90" customFormat="1" ht="19.5" thickTop="1">
      <c r="A12" s="93"/>
      <c r="B12" s="88"/>
      <c r="C12" s="89"/>
      <c r="D12" s="89"/>
      <c r="E12" s="89"/>
      <c r="F12" s="89"/>
      <c r="G12" s="89"/>
      <c r="H12" s="91"/>
      <c r="I12" s="92"/>
      <c r="J12" s="92"/>
      <c r="K12" s="92"/>
      <c r="L12" s="92"/>
      <c r="M12" s="92"/>
      <c r="N12" s="92"/>
      <c r="O12" s="92"/>
      <c r="P12" s="108">
        <f t="shared" ref="P12:P26" si="1">SUM(C12:G12)-SUM(I12:O12)</f>
        <v>0</v>
      </c>
    </row>
    <row r="13" spans="1:16" s="90" customFormat="1" ht="18.75">
      <c r="A13" s="93"/>
      <c r="B13" s="88"/>
      <c r="C13" s="89"/>
      <c r="D13" s="89"/>
      <c r="E13" s="89"/>
      <c r="F13" s="89"/>
      <c r="G13" s="89"/>
      <c r="H13" s="91"/>
      <c r="I13" s="92"/>
      <c r="J13" s="92"/>
      <c r="K13" s="92"/>
      <c r="L13" s="92"/>
      <c r="M13" s="92"/>
      <c r="N13" s="92"/>
      <c r="O13" s="92"/>
      <c r="P13" s="108">
        <f t="shared" si="1"/>
        <v>0</v>
      </c>
    </row>
    <row r="14" spans="1:16" s="90" customFormat="1" ht="18.75">
      <c r="A14" s="93"/>
      <c r="B14" s="88"/>
      <c r="C14" s="89"/>
      <c r="D14" s="89"/>
      <c r="E14" s="89"/>
      <c r="F14" s="89"/>
      <c r="G14" s="89"/>
      <c r="H14" s="91"/>
      <c r="I14" s="92"/>
      <c r="J14" s="92"/>
      <c r="K14" s="92"/>
      <c r="L14" s="92"/>
      <c r="M14" s="92"/>
      <c r="N14" s="92"/>
      <c r="O14" s="92"/>
      <c r="P14" s="108">
        <f t="shared" si="1"/>
        <v>0</v>
      </c>
    </row>
    <row r="15" spans="1:16" s="90" customFormat="1" ht="18.75">
      <c r="A15" s="93"/>
      <c r="B15" s="88"/>
      <c r="C15" s="89"/>
      <c r="D15" s="89"/>
      <c r="E15" s="89"/>
      <c r="F15" s="89"/>
      <c r="G15" s="89"/>
      <c r="H15" s="91"/>
      <c r="I15" s="92"/>
      <c r="J15" s="92"/>
      <c r="K15" s="92"/>
      <c r="L15" s="92"/>
      <c r="M15" s="92"/>
      <c r="N15" s="92"/>
      <c r="O15" s="92"/>
      <c r="P15" s="108">
        <f t="shared" si="1"/>
        <v>0</v>
      </c>
    </row>
    <row r="16" spans="1:16" s="90" customFormat="1" ht="18.75">
      <c r="A16" s="93"/>
      <c r="B16" s="88"/>
      <c r="C16" s="89"/>
      <c r="D16" s="89"/>
      <c r="E16" s="89"/>
      <c r="F16" s="89"/>
      <c r="G16" s="89"/>
      <c r="H16" s="91"/>
      <c r="I16" s="92"/>
      <c r="J16" s="92"/>
      <c r="K16" s="92"/>
      <c r="L16" s="92"/>
      <c r="M16" s="92"/>
      <c r="N16" s="92"/>
      <c r="O16" s="92"/>
      <c r="P16" s="108">
        <f t="shared" si="1"/>
        <v>0</v>
      </c>
    </row>
    <row r="17" spans="1:16" s="90" customFormat="1" ht="18.75">
      <c r="A17" s="93"/>
      <c r="B17" s="88"/>
      <c r="C17" s="89"/>
      <c r="D17" s="89"/>
      <c r="E17" s="89"/>
      <c r="F17" s="89"/>
      <c r="G17" s="89"/>
      <c r="H17" s="91"/>
      <c r="I17" s="92"/>
      <c r="J17" s="92"/>
      <c r="K17" s="92"/>
      <c r="L17" s="92"/>
      <c r="M17" s="92"/>
      <c r="N17" s="92"/>
      <c r="O17" s="92"/>
      <c r="P17" s="108">
        <f t="shared" si="1"/>
        <v>0</v>
      </c>
    </row>
    <row r="18" spans="1:16" s="90" customFormat="1" ht="18.75">
      <c r="A18" s="93"/>
      <c r="B18" s="88"/>
      <c r="C18" s="89"/>
      <c r="D18" s="89"/>
      <c r="E18" s="89"/>
      <c r="F18" s="89"/>
      <c r="G18" s="89"/>
      <c r="H18" s="91"/>
      <c r="I18" s="92"/>
      <c r="J18" s="92"/>
      <c r="K18" s="92"/>
      <c r="L18" s="92"/>
      <c r="M18" s="92"/>
      <c r="N18" s="92"/>
      <c r="O18" s="92"/>
      <c r="P18" s="108">
        <f t="shared" si="1"/>
        <v>0</v>
      </c>
    </row>
    <row r="19" spans="1:16" s="90" customFormat="1" ht="18.75">
      <c r="A19" s="93"/>
      <c r="B19" s="88"/>
      <c r="C19" s="89"/>
      <c r="D19" s="89"/>
      <c r="E19" s="89"/>
      <c r="F19" s="89"/>
      <c r="G19" s="89"/>
      <c r="H19" s="91"/>
      <c r="I19" s="92"/>
      <c r="J19" s="92"/>
      <c r="K19" s="92"/>
      <c r="L19" s="92"/>
      <c r="M19" s="92"/>
      <c r="N19" s="92"/>
      <c r="O19" s="92"/>
      <c r="P19" s="108">
        <f t="shared" si="1"/>
        <v>0</v>
      </c>
    </row>
    <row r="20" spans="1:16" s="90" customFormat="1" ht="18.75">
      <c r="A20" s="93"/>
      <c r="B20" s="88"/>
      <c r="C20" s="89"/>
      <c r="D20" s="89"/>
      <c r="E20" s="89"/>
      <c r="F20" s="89"/>
      <c r="G20" s="89"/>
      <c r="H20" s="91"/>
      <c r="I20" s="92"/>
      <c r="J20" s="92"/>
      <c r="K20" s="92"/>
      <c r="L20" s="92"/>
      <c r="M20" s="92"/>
      <c r="N20" s="92"/>
      <c r="O20" s="92"/>
      <c r="P20" s="108">
        <f t="shared" si="1"/>
        <v>0</v>
      </c>
    </row>
    <row r="21" spans="1:16" s="90" customFormat="1" ht="18.75">
      <c r="A21" s="93"/>
      <c r="B21" s="88"/>
      <c r="C21" s="89"/>
      <c r="D21" s="89"/>
      <c r="E21" s="89"/>
      <c r="F21" s="89"/>
      <c r="G21" s="89"/>
      <c r="H21" s="91"/>
      <c r="I21" s="92"/>
      <c r="J21" s="92"/>
      <c r="K21" s="92"/>
      <c r="L21" s="92"/>
      <c r="M21" s="92"/>
      <c r="N21" s="92"/>
      <c r="O21" s="92"/>
      <c r="P21" s="108">
        <f t="shared" si="1"/>
        <v>0</v>
      </c>
    </row>
    <row r="22" spans="1:16" s="90" customFormat="1" ht="18.75">
      <c r="A22" s="93"/>
      <c r="B22" s="88"/>
      <c r="C22" s="89"/>
      <c r="D22" s="89"/>
      <c r="E22" s="89"/>
      <c r="F22" s="89"/>
      <c r="G22" s="89"/>
      <c r="H22" s="91"/>
      <c r="I22" s="92"/>
      <c r="J22" s="92"/>
      <c r="K22" s="92"/>
      <c r="L22" s="92"/>
      <c r="M22" s="92"/>
      <c r="N22" s="92"/>
      <c r="O22" s="92"/>
      <c r="P22" s="108">
        <f t="shared" si="1"/>
        <v>0</v>
      </c>
    </row>
    <row r="23" spans="1:16" s="90" customFormat="1" ht="18.75">
      <c r="A23" s="93"/>
      <c r="B23" s="88"/>
      <c r="C23" s="89"/>
      <c r="D23" s="89"/>
      <c r="E23" s="89"/>
      <c r="F23" s="89"/>
      <c r="G23" s="89"/>
      <c r="H23" s="91"/>
      <c r="I23" s="92"/>
      <c r="J23" s="92"/>
      <c r="K23" s="92"/>
      <c r="L23" s="92"/>
      <c r="M23" s="92"/>
      <c r="N23" s="92"/>
      <c r="O23" s="92"/>
      <c r="P23" s="108">
        <f t="shared" si="1"/>
        <v>0</v>
      </c>
    </row>
    <row r="24" spans="1:16" s="90" customFormat="1" ht="18.75">
      <c r="A24" s="93"/>
      <c r="B24" s="88"/>
      <c r="C24" s="89"/>
      <c r="D24" s="89"/>
      <c r="E24" s="89"/>
      <c r="F24" s="89"/>
      <c r="G24" s="89"/>
      <c r="H24" s="91"/>
      <c r="I24" s="92"/>
      <c r="J24" s="92"/>
      <c r="K24" s="92"/>
      <c r="L24" s="92"/>
      <c r="M24" s="92"/>
      <c r="N24" s="92"/>
      <c r="O24" s="92"/>
      <c r="P24" s="108">
        <f t="shared" si="1"/>
        <v>0</v>
      </c>
    </row>
    <row r="25" spans="1:16" s="90" customFormat="1" ht="18.75">
      <c r="A25" s="93"/>
      <c r="B25" s="91"/>
      <c r="C25" s="92"/>
      <c r="D25" s="92"/>
      <c r="E25" s="92"/>
      <c r="F25" s="92"/>
      <c r="G25" s="92"/>
      <c r="H25" s="91"/>
      <c r="I25" s="92"/>
      <c r="J25" s="92"/>
      <c r="K25" s="92"/>
      <c r="L25" s="92"/>
      <c r="M25" s="92"/>
      <c r="N25" s="92"/>
      <c r="O25" s="92"/>
      <c r="P25" s="108">
        <f t="shared" si="1"/>
        <v>0</v>
      </c>
    </row>
    <row r="26" spans="1:16" s="90" customFormat="1" ht="18.75">
      <c r="A26" s="94"/>
      <c r="B26" s="95"/>
      <c r="C26" s="96"/>
      <c r="D26" s="96"/>
      <c r="E26" s="96"/>
      <c r="F26" s="96"/>
      <c r="G26" s="96"/>
      <c r="H26" s="95"/>
      <c r="I26" s="96"/>
      <c r="J26" s="96"/>
      <c r="K26" s="96"/>
      <c r="L26" s="96"/>
      <c r="M26" s="96"/>
      <c r="N26" s="96"/>
      <c r="O26" s="96"/>
      <c r="P26" s="109">
        <f t="shared" si="1"/>
        <v>0</v>
      </c>
    </row>
    <row r="27" spans="1:16" s="86" customFormat="1" ht="19.5" thickBot="1">
      <c r="A27" s="97"/>
      <c r="B27" s="113" t="s">
        <v>207</v>
      </c>
      <c r="C27" s="114">
        <f>SUM(C11:C26)</f>
        <v>0</v>
      </c>
      <c r="D27" s="114">
        <f>SUM(D11:D26)</f>
        <v>0</v>
      </c>
      <c r="E27" s="114">
        <f>SUM(E11:E26)</f>
        <v>0</v>
      </c>
      <c r="F27" s="114">
        <f>SUM(F11:F26)</f>
        <v>0</v>
      </c>
      <c r="G27" s="114">
        <f>SUM(G11:G26)</f>
        <v>0</v>
      </c>
      <c r="H27" s="111"/>
      <c r="I27" s="112">
        <f t="shared" ref="I27:P27" si="2">SUM(I8:I26)</f>
        <v>0</v>
      </c>
      <c r="J27" s="112">
        <f t="shared" si="2"/>
        <v>0</v>
      </c>
      <c r="K27" s="112">
        <f t="shared" si="2"/>
        <v>0</v>
      </c>
      <c r="L27" s="112">
        <f>SUM(L8:L26)</f>
        <v>0</v>
      </c>
      <c r="M27" s="112">
        <f>SUM(M8:M26)</f>
        <v>0</v>
      </c>
      <c r="N27" s="112">
        <f t="shared" si="2"/>
        <v>0</v>
      </c>
      <c r="O27" s="112">
        <f t="shared" si="2"/>
        <v>0</v>
      </c>
      <c r="P27" s="110">
        <f t="shared" si="2"/>
        <v>0</v>
      </c>
    </row>
    <row r="28" spans="1:16" s="86" customFormat="1" ht="19.5" thickTop="1">
      <c r="B28" s="98"/>
      <c r="C28" s="99"/>
      <c r="D28" s="99"/>
      <c r="E28" s="99"/>
      <c r="F28" s="99"/>
      <c r="G28" s="99"/>
      <c r="H28" s="98"/>
      <c r="I28" s="99"/>
      <c r="J28" s="99"/>
      <c r="K28" s="99"/>
      <c r="L28" s="99"/>
      <c r="M28" s="99"/>
      <c r="N28" s="99"/>
      <c r="O28" s="99"/>
      <c r="P28" s="99"/>
    </row>
    <row r="29" spans="1:16" s="90" customFormat="1" ht="18.75">
      <c r="B29" s="98"/>
      <c r="C29" s="100"/>
      <c r="D29" s="100"/>
      <c r="E29" s="100"/>
      <c r="F29" s="165" t="s">
        <v>273</v>
      </c>
      <c r="G29" s="118">
        <f>SUM(C27:G27)</f>
        <v>0</v>
      </c>
      <c r="H29" s="102"/>
      <c r="I29" s="100"/>
      <c r="J29" s="100"/>
      <c r="K29" s="100"/>
      <c r="L29" s="100"/>
      <c r="M29" s="100"/>
      <c r="N29" s="163" t="s">
        <v>274</v>
      </c>
      <c r="O29" s="115">
        <f>SUM(I27:O27)</f>
        <v>0</v>
      </c>
      <c r="P29" s="86"/>
    </row>
    <row r="30" spans="1:16" s="90" customFormat="1" ht="19.5" thickBot="1">
      <c r="B30" s="102"/>
      <c r="C30" s="100"/>
      <c r="D30" s="100"/>
      <c r="E30" s="100"/>
      <c r="F30" s="165" t="s">
        <v>275</v>
      </c>
      <c r="G30" s="119">
        <v>0</v>
      </c>
      <c r="H30" s="102"/>
      <c r="I30" s="100"/>
      <c r="J30" s="100"/>
      <c r="K30" s="100"/>
      <c r="L30" s="100"/>
      <c r="M30" s="100"/>
      <c r="N30" s="163" t="s">
        <v>275</v>
      </c>
      <c r="O30" s="116">
        <v>0</v>
      </c>
      <c r="P30" s="121">
        <f>SUM(C11:G11)+G30-O30</f>
        <v>0</v>
      </c>
    </row>
    <row r="31" spans="1:16" s="90" customFormat="1" ht="19.5" thickTop="1">
      <c r="B31" s="102"/>
      <c r="C31" s="100"/>
      <c r="D31" s="100"/>
      <c r="E31" s="100"/>
      <c r="F31" s="165" t="s">
        <v>174</v>
      </c>
      <c r="G31" s="120">
        <f>G29-G30</f>
        <v>0</v>
      </c>
      <c r="H31" s="102"/>
      <c r="I31" s="100"/>
      <c r="J31" s="100"/>
      <c r="K31" s="100"/>
      <c r="L31" s="100"/>
      <c r="M31" s="100"/>
      <c r="N31" s="163" t="s">
        <v>174</v>
      </c>
      <c r="O31" s="117">
        <f>O29-O30</f>
        <v>0</v>
      </c>
      <c r="P31" s="86"/>
    </row>
    <row r="32" spans="1:16" s="90" customFormat="1" ht="18.75">
      <c r="B32" s="102"/>
      <c r="C32" s="100"/>
      <c r="D32" s="100"/>
      <c r="E32" s="100"/>
      <c r="F32" s="100"/>
      <c r="G32" s="100"/>
      <c r="H32" s="102"/>
      <c r="I32" s="100"/>
      <c r="J32" s="100"/>
      <c r="K32" s="100"/>
      <c r="L32" s="100"/>
      <c r="M32" s="100"/>
      <c r="N32" s="100"/>
      <c r="O32" s="100"/>
    </row>
    <row r="33" spans="2:15" s="90" customFormat="1" ht="18.75">
      <c r="B33" s="102"/>
      <c r="C33" s="100"/>
      <c r="D33" s="100"/>
      <c r="E33" s="100"/>
      <c r="F33" s="100"/>
      <c r="G33" s="100"/>
      <c r="H33" s="102"/>
      <c r="I33" s="100"/>
      <c r="J33" s="100"/>
      <c r="K33" s="100"/>
      <c r="L33" s="100"/>
      <c r="M33" s="100"/>
      <c r="N33" s="100"/>
      <c r="O33" s="100"/>
    </row>
    <row r="34" spans="2:15" s="90" customFormat="1" ht="18.75">
      <c r="B34" s="102"/>
      <c r="C34" s="100"/>
      <c r="D34" s="100"/>
      <c r="E34" s="100"/>
      <c r="F34" s="100"/>
      <c r="G34" s="100"/>
      <c r="H34" s="102"/>
      <c r="I34" s="100"/>
      <c r="J34" s="100"/>
      <c r="K34" s="100"/>
      <c r="L34" s="100"/>
      <c r="M34" s="100"/>
      <c r="N34" s="100"/>
      <c r="O34" s="100"/>
    </row>
  </sheetData>
  <mergeCells count="9">
    <mergeCell ref="A1:P1"/>
    <mergeCell ref="A2:P2"/>
    <mergeCell ref="A3:P3"/>
    <mergeCell ref="A5:A7"/>
    <mergeCell ref="B5:G5"/>
    <mergeCell ref="H5:O5"/>
    <mergeCell ref="P5:P7"/>
    <mergeCell ref="B6:G6"/>
    <mergeCell ref="H6:O6"/>
  </mergeCells>
  <pageMargins left="0.70866141732283472" right="0.51181102362204722" top="0.62992125984251968" bottom="0.39370078740157483" header="0.31496062992125984" footer="0.31496062992125984"/>
  <pageSetup paperSize="9" scale="75" fitToHeight="0" orientation="landscape" r:id="rId1"/>
  <headerFooter>
    <oddHeader>&amp;C&amp;"TH SarabunIT๙,Bold"&amp;16 ๑๙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L31"/>
  <sheetViews>
    <sheetView view="pageLayout" zoomScaleNormal="90" workbookViewId="0">
      <selection activeCell="F8" sqref="F8"/>
    </sheetView>
  </sheetViews>
  <sheetFormatPr defaultColWidth="9.140625" defaultRowHeight="21"/>
  <cols>
    <col min="1" max="1" width="14.42578125" style="1" customWidth="1"/>
    <col min="2" max="2" width="13.5703125" style="5" customWidth="1"/>
    <col min="3" max="6" width="13.42578125" style="85" customWidth="1"/>
    <col min="7" max="7" width="19.28515625" style="5" customWidth="1"/>
    <col min="8" max="11" width="13.42578125" style="85" customWidth="1"/>
    <col min="12" max="12" width="14.85546875" style="1" customWidth="1"/>
    <col min="13" max="16384" width="9.140625" style="1"/>
  </cols>
  <sheetData>
    <row r="1" spans="1:12" s="3" customFormat="1">
      <c r="A1" s="311" t="s">
        <v>455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</row>
    <row r="2" spans="1:12" s="3" customFormat="1">
      <c r="A2" s="311" t="s">
        <v>510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</row>
    <row r="3" spans="1:12" s="3" customFormat="1">
      <c r="A3" s="311" t="s">
        <v>457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</row>
    <row r="4" spans="1:12" ht="11.25" customHeight="1"/>
    <row r="5" spans="1:12" s="86" customFormat="1" ht="18.75">
      <c r="A5" s="373" t="s">
        <v>143</v>
      </c>
      <c r="B5" s="366" t="s">
        <v>136</v>
      </c>
      <c r="C5" s="366"/>
      <c r="D5" s="366"/>
      <c r="E5" s="366"/>
      <c r="F5" s="366"/>
      <c r="G5" s="367" t="s">
        <v>137</v>
      </c>
      <c r="H5" s="368"/>
      <c r="I5" s="368"/>
      <c r="J5" s="368"/>
      <c r="K5" s="369"/>
      <c r="L5" s="370" t="s">
        <v>458</v>
      </c>
    </row>
    <row r="6" spans="1:12" s="86" customFormat="1" ht="18.75">
      <c r="A6" s="373"/>
      <c r="B6" s="366" t="s">
        <v>255</v>
      </c>
      <c r="C6" s="366"/>
      <c r="D6" s="366"/>
      <c r="E6" s="366"/>
      <c r="F6" s="366"/>
      <c r="G6" s="367" t="s">
        <v>255</v>
      </c>
      <c r="H6" s="368"/>
      <c r="I6" s="368"/>
      <c r="J6" s="368"/>
      <c r="K6" s="369"/>
      <c r="L6" s="371"/>
    </row>
    <row r="7" spans="1:12" s="87" customFormat="1" ht="43.5" customHeight="1">
      <c r="A7" s="373"/>
      <c r="B7" s="103" t="s">
        <v>242</v>
      </c>
      <c r="C7" s="104" t="s">
        <v>511</v>
      </c>
      <c r="D7" s="104" t="s">
        <v>512</v>
      </c>
      <c r="E7" s="104" t="s">
        <v>513</v>
      </c>
      <c r="F7" s="104" t="s">
        <v>468</v>
      </c>
      <c r="G7" s="105" t="s">
        <v>242</v>
      </c>
      <c r="H7" s="106" t="s">
        <v>514</v>
      </c>
      <c r="I7" s="106" t="s">
        <v>515</v>
      </c>
      <c r="J7" s="106" t="s">
        <v>516</v>
      </c>
      <c r="K7" s="106" t="s">
        <v>468</v>
      </c>
      <c r="L7" s="372"/>
    </row>
    <row r="8" spans="1:12" s="90" customFormat="1" ht="18.75">
      <c r="A8" s="88" t="s">
        <v>135</v>
      </c>
      <c r="B8" s="88"/>
      <c r="C8" s="89"/>
      <c r="D8" s="89"/>
      <c r="E8" s="89"/>
      <c r="F8" s="89"/>
      <c r="G8" s="88"/>
      <c r="H8" s="89"/>
      <c r="I8" s="89"/>
      <c r="J8" s="89"/>
      <c r="K8" s="89"/>
      <c r="L8" s="107">
        <f>SUM(C8:F8)-SUM(H8:K8)</f>
        <v>0</v>
      </c>
    </row>
    <row r="9" spans="1:12" s="90" customFormat="1" ht="18.75">
      <c r="A9" s="91" t="s">
        <v>135</v>
      </c>
      <c r="B9" s="91"/>
      <c r="C9" s="92"/>
      <c r="D9" s="92"/>
      <c r="E9" s="92"/>
      <c r="F9" s="92"/>
      <c r="G9" s="91"/>
      <c r="H9" s="92"/>
      <c r="I9" s="92"/>
      <c r="J9" s="92"/>
      <c r="K9" s="92"/>
      <c r="L9" s="108">
        <f>SUM(C9:F9)-SUM(H9:K9)</f>
        <v>0</v>
      </c>
    </row>
    <row r="10" spans="1:12" s="90" customFormat="1" ht="18.75">
      <c r="A10" s="91" t="s">
        <v>135</v>
      </c>
      <c r="B10" s="91"/>
      <c r="C10" s="92"/>
      <c r="D10" s="92"/>
      <c r="E10" s="92"/>
      <c r="F10" s="92"/>
      <c r="G10" s="91"/>
      <c r="H10" s="92"/>
      <c r="I10" s="92"/>
      <c r="J10" s="92"/>
      <c r="K10" s="92"/>
      <c r="L10" s="108">
        <f t="shared" ref="L10:L25" si="0">SUM(C10:F10)-SUM(H10:K10)</f>
        <v>0</v>
      </c>
    </row>
    <row r="11" spans="1:12" s="90" customFormat="1" ht="18.75">
      <c r="A11" s="91" t="s">
        <v>135</v>
      </c>
      <c r="B11" s="91"/>
      <c r="C11" s="92"/>
      <c r="D11" s="92"/>
      <c r="E11" s="92"/>
      <c r="F11" s="92"/>
      <c r="G11" s="91"/>
      <c r="H11" s="92"/>
      <c r="I11" s="92"/>
      <c r="J11" s="92"/>
      <c r="K11" s="92"/>
      <c r="L11" s="108">
        <f t="shared" si="0"/>
        <v>0</v>
      </c>
    </row>
    <row r="12" spans="1:12" s="90" customFormat="1" ht="19.5" thickBot="1">
      <c r="A12" s="93"/>
      <c r="B12" s="113" t="s">
        <v>272</v>
      </c>
      <c r="C12" s="114">
        <f>SUM(C8:C11)</f>
        <v>0</v>
      </c>
      <c r="D12" s="114">
        <f>SUM(D8:D11)</f>
        <v>0</v>
      </c>
      <c r="E12" s="114">
        <f>SUM(E8:E11)</f>
        <v>0</v>
      </c>
      <c r="F12" s="114">
        <f>SUM(F8:F11)</f>
        <v>0</v>
      </c>
      <c r="G12" s="91"/>
      <c r="H12" s="92"/>
      <c r="I12" s="92"/>
      <c r="J12" s="92"/>
      <c r="K12" s="92"/>
      <c r="L12" s="92"/>
    </row>
    <row r="13" spans="1:12" s="90" customFormat="1" ht="19.5" thickTop="1">
      <c r="A13" s="93"/>
      <c r="B13" s="88"/>
      <c r="C13" s="89"/>
      <c r="D13" s="89"/>
      <c r="E13" s="89"/>
      <c r="F13" s="89"/>
      <c r="G13" s="166"/>
      <c r="H13" s="92"/>
      <c r="I13" s="92"/>
      <c r="J13" s="92"/>
      <c r="K13" s="92"/>
      <c r="L13" s="108">
        <f>SUM(C13:F13)-SUM(H13:K13)</f>
        <v>0</v>
      </c>
    </row>
    <row r="14" spans="1:12" s="90" customFormat="1" ht="18.75">
      <c r="A14" s="93"/>
      <c r="B14" s="88"/>
      <c r="C14" s="89"/>
      <c r="D14" s="89"/>
      <c r="E14" s="89"/>
      <c r="F14" s="89"/>
      <c r="G14" s="166"/>
      <c r="H14" s="92"/>
      <c r="I14" s="92"/>
      <c r="J14" s="92"/>
      <c r="K14" s="92"/>
      <c r="L14" s="108">
        <f t="shared" si="0"/>
        <v>0</v>
      </c>
    </row>
    <row r="15" spans="1:12" s="90" customFormat="1" ht="18.75">
      <c r="A15" s="93"/>
      <c r="B15" s="88"/>
      <c r="C15" s="89"/>
      <c r="D15" s="89"/>
      <c r="E15" s="89"/>
      <c r="F15" s="89"/>
      <c r="G15" s="91"/>
      <c r="H15" s="92"/>
      <c r="I15" s="92"/>
      <c r="J15" s="92"/>
      <c r="K15" s="92"/>
      <c r="L15" s="108">
        <f t="shared" si="0"/>
        <v>0</v>
      </c>
    </row>
    <row r="16" spans="1:12" s="90" customFormat="1" ht="18.75">
      <c r="A16" s="93"/>
      <c r="B16" s="88"/>
      <c r="C16" s="89"/>
      <c r="D16" s="89"/>
      <c r="E16" s="89"/>
      <c r="F16" s="89"/>
      <c r="G16" s="166"/>
      <c r="H16" s="92"/>
      <c r="I16" s="92"/>
      <c r="J16" s="92"/>
      <c r="K16" s="92"/>
      <c r="L16" s="108">
        <f t="shared" si="0"/>
        <v>0</v>
      </c>
    </row>
    <row r="17" spans="1:12" s="90" customFormat="1" ht="18.75">
      <c r="A17" s="93"/>
      <c r="B17" s="88"/>
      <c r="C17" s="89"/>
      <c r="D17" s="89"/>
      <c r="E17" s="89"/>
      <c r="F17" s="89"/>
      <c r="G17" s="166"/>
      <c r="H17" s="92"/>
      <c r="I17" s="92"/>
      <c r="J17" s="92"/>
      <c r="K17" s="92"/>
      <c r="L17" s="108">
        <f t="shared" si="0"/>
        <v>0</v>
      </c>
    </row>
    <row r="18" spans="1:12" s="90" customFormat="1" ht="18.75">
      <c r="A18" s="93"/>
      <c r="B18" s="88"/>
      <c r="C18" s="89"/>
      <c r="D18" s="89"/>
      <c r="E18" s="89"/>
      <c r="F18" s="89"/>
      <c r="G18" s="91"/>
      <c r="H18" s="92"/>
      <c r="I18" s="92"/>
      <c r="J18" s="92"/>
      <c r="K18" s="92"/>
      <c r="L18" s="108">
        <f t="shared" si="0"/>
        <v>0</v>
      </c>
    </row>
    <row r="19" spans="1:12" s="90" customFormat="1" ht="18.75">
      <c r="A19" s="93"/>
      <c r="B19" s="88"/>
      <c r="C19" s="89"/>
      <c r="D19" s="89"/>
      <c r="E19" s="89"/>
      <c r="F19" s="89"/>
      <c r="G19" s="91"/>
      <c r="H19" s="92"/>
      <c r="I19" s="92"/>
      <c r="J19" s="92"/>
      <c r="K19" s="92"/>
      <c r="L19" s="108">
        <f t="shared" si="0"/>
        <v>0</v>
      </c>
    </row>
    <row r="20" spans="1:12" s="90" customFormat="1" ht="18.75">
      <c r="A20" s="93"/>
      <c r="B20" s="91"/>
      <c r="C20" s="92"/>
      <c r="D20" s="89"/>
      <c r="E20" s="89"/>
      <c r="F20" s="89"/>
      <c r="G20" s="166"/>
      <c r="H20" s="92"/>
      <c r="I20" s="92"/>
      <c r="J20" s="92"/>
      <c r="K20" s="92"/>
      <c r="L20" s="108">
        <f t="shared" si="0"/>
        <v>0</v>
      </c>
    </row>
    <row r="21" spans="1:12" s="90" customFormat="1" ht="18.75">
      <c r="A21" s="93"/>
      <c r="B21" s="88"/>
      <c r="C21" s="89"/>
      <c r="D21" s="89"/>
      <c r="E21" s="89"/>
      <c r="F21" s="89"/>
      <c r="G21" s="91"/>
      <c r="H21" s="92"/>
      <c r="I21" s="92"/>
      <c r="J21" s="92"/>
      <c r="K21" s="92"/>
      <c r="L21" s="108">
        <f t="shared" si="0"/>
        <v>0</v>
      </c>
    </row>
    <row r="22" spans="1:12" s="90" customFormat="1" ht="18.75">
      <c r="A22" s="93"/>
      <c r="B22" s="91"/>
      <c r="C22" s="92"/>
      <c r="D22" s="92"/>
      <c r="E22" s="92"/>
      <c r="F22" s="92"/>
      <c r="G22" s="91"/>
      <c r="H22" s="92"/>
      <c r="I22" s="92"/>
      <c r="J22" s="92"/>
      <c r="K22" s="92"/>
      <c r="L22" s="108">
        <f t="shared" si="0"/>
        <v>0</v>
      </c>
    </row>
    <row r="23" spans="1:12" s="90" customFormat="1" ht="18.75">
      <c r="A23" s="93"/>
      <c r="B23" s="91"/>
      <c r="C23" s="92"/>
      <c r="D23" s="92"/>
      <c r="E23" s="92"/>
      <c r="F23" s="92"/>
      <c r="G23" s="91"/>
      <c r="H23" s="92"/>
      <c r="I23" s="92"/>
      <c r="J23" s="92"/>
      <c r="K23" s="92"/>
      <c r="L23" s="108">
        <f t="shared" si="0"/>
        <v>0</v>
      </c>
    </row>
    <row r="24" spans="1:12" s="90" customFormat="1" ht="18.75">
      <c r="A24" s="93"/>
      <c r="B24" s="91"/>
      <c r="C24" s="92"/>
      <c r="D24" s="92"/>
      <c r="E24" s="92"/>
      <c r="F24" s="92"/>
      <c r="G24" s="91"/>
      <c r="H24" s="92"/>
      <c r="I24" s="92"/>
      <c r="J24" s="92"/>
      <c r="K24" s="92"/>
      <c r="L24" s="108">
        <f t="shared" si="0"/>
        <v>0</v>
      </c>
    </row>
    <row r="25" spans="1:12" s="90" customFormat="1" ht="18.75">
      <c r="A25" s="94"/>
      <c r="B25" s="95"/>
      <c r="C25" s="96"/>
      <c r="D25" s="96"/>
      <c r="E25" s="96"/>
      <c r="F25" s="96"/>
      <c r="G25" s="95"/>
      <c r="H25" s="96"/>
      <c r="I25" s="96"/>
      <c r="J25" s="96"/>
      <c r="K25" s="96"/>
      <c r="L25" s="108">
        <f t="shared" si="0"/>
        <v>0</v>
      </c>
    </row>
    <row r="26" spans="1:12" s="86" customFormat="1" ht="19.5" thickBot="1">
      <c r="A26" s="97"/>
      <c r="B26" s="113" t="s">
        <v>207</v>
      </c>
      <c r="C26" s="114">
        <f>SUM(C13:C25)</f>
        <v>0</v>
      </c>
      <c r="D26" s="114">
        <f>SUM(D13:D25)</f>
        <v>0</v>
      </c>
      <c r="E26" s="114">
        <f>SUM(E13:E25)</f>
        <v>0</v>
      </c>
      <c r="F26" s="114">
        <f>SUM(F13:F25)</f>
        <v>0</v>
      </c>
      <c r="G26" s="111"/>
      <c r="H26" s="112">
        <f>SUM(H8:H25)</f>
        <v>0</v>
      </c>
      <c r="I26" s="112">
        <f>SUM(I8:I25)</f>
        <v>0</v>
      </c>
      <c r="J26" s="112">
        <f>SUM(J8:J25)</f>
        <v>0</v>
      </c>
      <c r="K26" s="112">
        <f>SUM(K8:K25)</f>
        <v>0</v>
      </c>
      <c r="L26" s="110">
        <f>SUM(L8:L25)</f>
        <v>0</v>
      </c>
    </row>
    <row r="27" spans="1:12" s="86" customFormat="1" ht="19.5" thickTop="1">
      <c r="B27" s="98"/>
      <c r="C27" s="99"/>
      <c r="D27" s="99"/>
      <c r="E27" s="99"/>
      <c r="F27" s="99"/>
      <c r="G27" s="98"/>
      <c r="H27" s="99"/>
      <c r="I27" s="99"/>
      <c r="J27" s="99"/>
      <c r="K27" s="99"/>
      <c r="L27" s="99"/>
    </row>
    <row r="28" spans="1:12" s="90" customFormat="1" ht="18.75">
      <c r="B28" s="98"/>
      <c r="C28" s="100"/>
      <c r="D28" s="100"/>
      <c r="E28" s="165" t="s">
        <v>273</v>
      </c>
      <c r="F28" s="118">
        <f>SUM(C26:F26)</f>
        <v>0</v>
      </c>
      <c r="G28" s="102"/>
      <c r="H28" s="100"/>
      <c r="I28" s="100"/>
      <c r="J28" s="163" t="s">
        <v>274</v>
      </c>
      <c r="K28" s="115">
        <f>SUM(H26:K26)</f>
        <v>0</v>
      </c>
      <c r="L28" s="86"/>
    </row>
    <row r="29" spans="1:12" s="90" customFormat="1" ht="19.5" thickBot="1">
      <c r="B29" s="102"/>
      <c r="C29" s="100"/>
      <c r="D29" s="100"/>
      <c r="E29" s="165" t="s">
        <v>275</v>
      </c>
      <c r="F29" s="119">
        <v>0</v>
      </c>
      <c r="G29" s="102"/>
      <c r="H29" s="100"/>
      <c r="I29" s="100"/>
      <c r="J29" s="163" t="s">
        <v>275</v>
      </c>
      <c r="K29" s="116">
        <v>0</v>
      </c>
      <c r="L29" s="121">
        <f>SUM(C12:F12)+F29-K29</f>
        <v>0</v>
      </c>
    </row>
    <row r="30" spans="1:12" s="90" customFormat="1" ht="19.5" thickTop="1">
      <c r="B30" s="102"/>
      <c r="C30" s="100"/>
      <c r="D30" s="100"/>
      <c r="E30" s="165" t="s">
        <v>174</v>
      </c>
      <c r="F30" s="120">
        <f>F28-F29</f>
        <v>0</v>
      </c>
      <c r="G30" s="102"/>
      <c r="H30" s="100"/>
      <c r="I30" s="100"/>
      <c r="J30" s="163" t="s">
        <v>174</v>
      </c>
      <c r="K30" s="117">
        <f>K28-K29</f>
        <v>0</v>
      </c>
      <c r="L30" s="86"/>
    </row>
    <row r="31" spans="1:12" s="90" customFormat="1" ht="18.75">
      <c r="B31" s="102"/>
      <c r="C31" s="100"/>
      <c r="D31" s="100"/>
      <c r="E31" s="100"/>
      <c r="F31" s="100"/>
      <c r="G31" s="102"/>
      <c r="H31" s="100"/>
      <c r="I31" s="100"/>
      <c r="J31" s="100"/>
      <c r="K31" s="100"/>
    </row>
  </sheetData>
  <mergeCells count="9">
    <mergeCell ref="A1:L1"/>
    <mergeCell ref="A2:L2"/>
    <mergeCell ref="A3:L3"/>
    <mergeCell ref="A5:A7"/>
    <mergeCell ref="B5:F5"/>
    <mergeCell ref="G5:K5"/>
    <mergeCell ref="L5:L7"/>
    <mergeCell ref="B6:F6"/>
    <mergeCell ref="G6:K6"/>
  </mergeCells>
  <pageMargins left="0.70866141732283472" right="0.51181102362204722" top="0.62992125984251968" bottom="0.39370078740157483" header="0.31496062992125984" footer="0.31496062992125984"/>
  <pageSetup paperSize="9" scale="78" fitToHeight="0" orientation="landscape" r:id="rId1"/>
  <headerFooter>
    <oddHeader>&amp;C&amp;"TH SarabunIT๙,Bold"&amp;16 ๒๒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L32"/>
  <sheetViews>
    <sheetView view="pageLayout" zoomScaleNormal="90" workbookViewId="0">
      <selection activeCell="G9" sqref="G9"/>
    </sheetView>
  </sheetViews>
  <sheetFormatPr defaultColWidth="9.140625" defaultRowHeight="21"/>
  <cols>
    <col min="1" max="1" width="14.42578125" style="1" customWidth="1"/>
    <col min="2" max="2" width="13.5703125" style="1" customWidth="1"/>
    <col min="3" max="6" width="13.42578125" style="85" customWidth="1"/>
    <col min="7" max="7" width="14.28515625" style="1" customWidth="1"/>
    <col min="8" max="11" width="13.42578125" style="85" customWidth="1"/>
    <col min="12" max="12" width="14.85546875" style="1" customWidth="1"/>
    <col min="13" max="16384" width="9.140625" style="1"/>
  </cols>
  <sheetData>
    <row r="1" spans="1:12" s="3" customFormat="1">
      <c r="A1" s="311" t="s">
        <v>455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</row>
    <row r="2" spans="1:12" s="3" customFormat="1">
      <c r="A2" s="311" t="s">
        <v>517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</row>
    <row r="3" spans="1:12" s="3" customFormat="1">
      <c r="A3" s="311" t="s">
        <v>457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</row>
    <row r="4" spans="1:12" ht="11.25" customHeight="1"/>
    <row r="5" spans="1:12" s="86" customFormat="1" ht="18.75">
      <c r="A5" s="373" t="s">
        <v>143</v>
      </c>
      <c r="B5" s="366" t="s">
        <v>136</v>
      </c>
      <c r="C5" s="366"/>
      <c r="D5" s="366"/>
      <c r="E5" s="366"/>
      <c r="F5" s="366"/>
      <c r="G5" s="367" t="s">
        <v>137</v>
      </c>
      <c r="H5" s="368"/>
      <c r="I5" s="368"/>
      <c r="J5" s="368"/>
      <c r="K5" s="369"/>
      <c r="L5" s="370" t="s">
        <v>458</v>
      </c>
    </row>
    <row r="6" spans="1:12" s="86" customFormat="1" ht="18.75">
      <c r="A6" s="373"/>
      <c r="B6" s="366" t="s">
        <v>255</v>
      </c>
      <c r="C6" s="366"/>
      <c r="D6" s="366"/>
      <c r="E6" s="366"/>
      <c r="F6" s="366"/>
      <c r="G6" s="367" t="s">
        <v>255</v>
      </c>
      <c r="H6" s="368"/>
      <c r="I6" s="368"/>
      <c r="J6" s="368"/>
      <c r="K6" s="369"/>
      <c r="L6" s="371"/>
    </row>
    <row r="7" spans="1:12" s="87" customFormat="1" ht="43.5" customHeight="1">
      <c r="A7" s="373"/>
      <c r="B7" s="103" t="s">
        <v>242</v>
      </c>
      <c r="C7" s="164" t="s">
        <v>473</v>
      </c>
      <c r="D7" s="164" t="s">
        <v>518</v>
      </c>
      <c r="E7" s="164" t="s">
        <v>463</v>
      </c>
      <c r="F7" s="164" t="s">
        <v>468</v>
      </c>
      <c r="G7" s="168" t="s">
        <v>242</v>
      </c>
      <c r="H7" s="162" t="s">
        <v>463</v>
      </c>
      <c r="I7" s="162" t="s">
        <v>518</v>
      </c>
      <c r="J7" s="162" t="s">
        <v>473</v>
      </c>
      <c r="K7" s="162" t="s">
        <v>468</v>
      </c>
      <c r="L7" s="372"/>
    </row>
    <row r="8" spans="1:12" s="90" customFormat="1" ht="18.75">
      <c r="A8" s="88" t="s">
        <v>135</v>
      </c>
      <c r="B8" s="167"/>
      <c r="C8" s="89"/>
      <c r="D8" s="89"/>
      <c r="E8" s="89"/>
      <c r="F8" s="89"/>
      <c r="G8" s="167"/>
      <c r="H8" s="89"/>
      <c r="I8" s="89"/>
      <c r="J8" s="89"/>
      <c r="K8" s="89"/>
      <c r="L8" s="107">
        <f>SUM(C8:F8)-SUM(H8:K8)</f>
        <v>0</v>
      </c>
    </row>
    <row r="9" spans="1:12" s="90" customFormat="1" ht="18.75">
      <c r="A9" s="91" t="s">
        <v>135</v>
      </c>
      <c r="B9" s="93"/>
      <c r="C9" s="92"/>
      <c r="D9" s="92"/>
      <c r="E9" s="92"/>
      <c r="F9" s="92"/>
      <c r="G9" s="93"/>
      <c r="H9" s="92"/>
      <c r="I9" s="92"/>
      <c r="J9" s="92"/>
      <c r="K9" s="92"/>
      <c r="L9" s="108">
        <f t="shared" ref="L9:L24" si="0">SUM(C9:F9)-SUM(H9:K9)</f>
        <v>0</v>
      </c>
    </row>
    <row r="10" spans="1:12" s="90" customFormat="1" ht="18.75">
      <c r="A10" s="91" t="s">
        <v>135</v>
      </c>
      <c r="B10" s="94"/>
      <c r="C10" s="96"/>
      <c r="D10" s="96"/>
      <c r="E10" s="96"/>
      <c r="F10" s="96"/>
      <c r="G10" s="93"/>
      <c r="H10" s="92"/>
      <c r="I10" s="92"/>
      <c r="J10" s="92"/>
      <c r="K10" s="92"/>
      <c r="L10" s="108">
        <f t="shared" si="0"/>
        <v>0</v>
      </c>
    </row>
    <row r="11" spans="1:12" s="90" customFormat="1" ht="19.5" thickBot="1">
      <c r="A11" s="93"/>
      <c r="B11" s="113" t="s">
        <v>272</v>
      </c>
      <c r="C11" s="114">
        <f>SUM(C8:C10)</f>
        <v>0</v>
      </c>
      <c r="D11" s="114">
        <f>SUM(D8:D10)</f>
        <v>0</v>
      </c>
      <c r="E11" s="114">
        <f>SUM(E8:E10)</f>
        <v>0</v>
      </c>
      <c r="F11" s="114">
        <f>SUM(F8:F10)</f>
        <v>0</v>
      </c>
      <c r="G11" s="93"/>
      <c r="H11" s="92"/>
      <c r="I11" s="92"/>
      <c r="J11" s="92"/>
      <c r="K11" s="92"/>
      <c r="L11" s="92"/>
    </row>
    <row r="12" spans="1:12" s="90" customFormat="1" ht="19.5" thickTop="1">
      <c r="A12" s="93"/>
      <c r="B12" s="167"/>
      <c r="C12" s="89"/>
      <c r="D12" s="89"/>
      <c r="E12" s="89"/>
      <c r="F12" s="89"/>
      <c r="G12" s="93"/>
      <c r="H12" s="92"/>
      <c r="I12" s="92"/>
      <c r="J12" s="92"/>
      <c r="K12" s="92"/>
      <c r="L12" s="108">
        <f t="shared" si="0"/>
        <v>0</v>
      </c>
    </row>
    <row r="13" spans="1:12" s="90" customFormat="1" ht="18.75">
      <c r="A13" s="93"/>
      <c r="B13" s="93"/>
      <c r="C13" s="92"/>
      <c r="D13" s="92"/>
      <c r="E13" s="92"/>
      <c r="F13" s="92"/>
      <c r="G13" s="93"/>
      <c r="H13" s="92"/>
      <c r="I13" s="92"/>
      <c r="J13" s="92"/>
      <c r="K13" s="92"/>
      <c r="L13" s="108">
        <f t="shared" si="0"/>
        <v>0</v>
      </c>
    </row>
    <row r="14" spans="1:12" s="90" customFormat="1" ht="18.75">
      <c r="A14" s="93"/>
      <c r="B14" s="93"/>
      <c r="C14" s="92"/>
      <c r="D14" s="92"/>
      <c r="E14" s="92"/>
      <c r="F14" s="92"/>
      <c r="G14" s="93"/>
      <c r="H14" s="92"/>
      <c r="I14" s="92"/>
      <c r="J14" s="92"/>
      <c r="K14" s="92"/>
      <c r="L14" s="108">
        <f t="shared" si="0"/>
        <v>0</v>
      </c>
    </row>
    <row r="15" spans="1:12" s="90" customFormat="1" ht="18.75">
      <c r="A15" s="93"/>
      <c r="B15" s="93"/>
      <c r="C15" s="92"/>
      <c r="D15" s="92"/>
      <c r="E15" s="92"/>
      <c r="F15" s="92"/>
      <c r="G15" s="93"/>
      <c r="H15" s="92"/>
      <c r="I15" s="92"/>
      <c r="J15" s="92"/>
      <c r="K15" s="92"/>
      <c r="L15" s="108">
        <f t="shared" si="0"/>
        <v>0</v>
      </c>
    </row>
    <row r="16" spans="1:12" s="90" customFormat="1" ht="18.75">
      <c r="A16" s="93"/>
      <c r="B16" s="93"/>
      <c r="C16" s="92"/>
      <c r="D16" s="92"/>
      <c r="E16" s="92"/>
      <c r="F16" s="92"/>
      <c r="G16" s="93"/>
      <c r="H16" s="92"/>
      <c r="I16" s="92"/>
      <c r="J16" s="92"/>
      <c r="K16" s="92"/>
      <c r="L16" s="108">
        <f t="shared" si="0"/>
        <v>0</v>
      </c>
    </row>
    <row r="17" spans="1:12" s="90" customFormat="1" ht="18.75">
      <c r="A17" s="93"/>
      <c r="B17" s="93"/>
      <c r="C17" s="92"/>
      <c r="D17" s="92"/>
      <c r="E17" s="92"/>
      <c r="F17" s="92"/>
      <c r="G17" s="93"/>
      <c r="H17" s="92"/>
      <c r="I17" s="92"/>
      <c r="J17" s="92"/>
      <c r="K17" s="92"/>
      <c r="L17" s="108">
        <f t="shared" si="0"/>
        <v>0</v>
      </c>
    </row>
    <row r="18" spans="1:12" s="90" customFormat="1" ht="18.75">
      <c r="A18" s="93"/>
      <c r="B18" s="93"/>
      <c r="C18" s="92"/>
      <c r="D18" s="92"/>
      <c r="E18" s="92"/>
      <c r="F18" s="92"/>
      <c r="G18" s="93"/>
      <c r="H18" s="92"/>
      <c r="I18" s="92"/>
      <c r="J18" s="92"/>
      <c r="K18" s="92"/>
      <c r="L18" s="108">
        <f t="shared" si="0"/>
        <v>0</v>
      </c>
    </row>
    <row r="19" spans="1:12" s="90" customFormat="1" ht="18.75">
      <c r="A19" s="93"/>
      <c r="B19" s="93"/>
      <c r="C19" s="92"/>
      <c r="D19" s="92"/>
      <c r="E19" s="92"/>
      <c r="F19" s="92"/>
      <c r="G19" s="93"/>
      <c r="H19" s="92"/>
      <c r="I19" s="92"/>
      <c r="J19" s="92"/>
      <c r="K19" s="92"/>
      <c r="L19" s="108">
        <f t="shared" si="0"/>
        <v>0</v>
      </c>
    </row>
    <row r="20" spans="1:12" s="90" customFormat="1" ht="18.75">
      <c r="A20" s="93"/>
      <c r="B20" s="93"/>
      <c r="C20" s="92"/>
      <c r="D20" s="92"/>
      <c r="E20" s="92"/>
      <c r="F20" s="92"/>
      <c r="G20" s="93"/>
      <c r="H20" s="92"/>
      <c r="I20" s="92"/>
      <c r="J20" s="92"/>
      <c r="K20" s="92"/>
      <c r="L20" s="108">
        <f t="shared" si="0"/>
        <v>0</v>
      </c>
    </row>
    <row r="21" spans="1:12" s="90" customFormat="1" ht="18.75">
      <c r="A21" s="93"/>
      <c r="B21" s="93"/>
      <c r="C21" s="92"/>
      <c r="D21" s="92"/>
      <c r="E21" s="92"/>
      <c r="F21" s="92"/>
      <c r="G21" s="93"/>
      <c r="H21" s="92"/>
      <c r="I21" s="92"/>
      <c r="J21" s="92"/>
      <c r="K21" s="92"/>
      <c r="L21" s="108">
        <f t="shared" si="0"/>
        <v>0</v>
      </c>
    </row>
    <row r="22" spans="1:12" s="90" customFormat="1" ht="18.75">
      <c r="A22" s="93"/>
      <c r="B22" s="93"/>
      <c r="C22" s="92"/>
      <c r="D22" s="92"/>
      <c r="E22" s="92"/>
      <c r="F22" s="92"/>
      <c r="G22" s="93"/>
      <c r="H22" s="92"/>
      <c r="I22" s="92"/>
      <c r="J22" s="92"/>
      <c r="K22" s="92"/>
      <c r="L22" s="108">
        <f t="shared" si="0"/>
        <v>0</v>
      </c>
    </row>
    <row r="23" spans="1:12" s="90" customFormat="1" ht="18.75">
      <c r="A23" s="93"/>
      <c r="B23" s="93"/>
      <c r="C23" s="92"/>
      <c r="D23" s="92"/>
      <c r="E23" s="92"/>
      <c r="F23" s="92"/>
      <c r="G23" s="93"/>
      <c r="H23" s="92"/>
      <c r="I23" s="92"/>
      <c r="J23" s="92"/>
      <c r="K23" s="92"/>
      <c r="L23" s="108">
        <f t="shared" si="0"/>
        <v>0</v>
      </c>
    </row>
    <row r="24" spans="1:12" s="90" customFormat="1" ht="18.75">
      <c r="A24" s="94"/>
      <c r="B24" s="94"/>
      <c r="C24" s="96"/>
      <c r="D24" s="96"/>
      <c r="E24" s="96"/>
      <c r="F24" s="96"/>
      <c r="G24" s="94"/>
      <c r="H24" s="96"/>
      <c r="I24" s="96"/>
      <c r="J24" s="96"/>
      <c r="K24" s="96"/>
      <c r="L24" s="109">
        <f t="shared" si="0"/>
        <v>0</v>
      </c>
    </row>
    <row r="25" spans="1:12" s="86" customFormat="1" ht="19.5" thickBot="1">
      <c r="A25" s="97"/>
      <c r="B25" s="113" t="s">
        <v>207</v>
      </c>
      <c r="C25" s="114">
        <f>SUM(C12:C24)</f>
        <v>0</v>
      </c>
      <c r="D25" s="114">
        <f>SUM(D12:D24)</f>
        <v>0</v>
      </c>
      <c r="E25" s="114">
        <f>SUM(E12:E24)</f>
        <v>0</v>
      </c>
      <c r="F25" s="114">
        <f>SUM(F12:F24)</f>
        <v>0</v>
      </c>
      <c r="G25" s="169"/>
      <c r="H25" s="112">
        <f>SUM(H8:H24)</f>
        <v>0</v>
      </c>
      <c r="I25" s="112">
        <f t="shared" ref="I25:K25" si="1">SUM(I8:I24)</f>
        <v>0</v>
      </c>
      <c r="J25" s="112">
        <f t="shared" si="1"/>
        <v>0</v>
      </c>
      <c r="K25" s="112">
        <f t="shared" si="1"/>
        <v>0</v>
      </c>
      <c r="L25" s="110">
        <f>SUM(L8:L24)</f>
        <v>0</v>
      </c>
    </row>
    <row r="26" spans="1:12" s="86" customFormat="1" ht="19.5" thickTop="1">
      <c r="B26" s="98"/>
      <c r="C26" s="99"/>
      <c r="D26" s="99"/>
      <c r="E26" s="99"/>
      <c r="F26" s="99"/>
      <c r="H26" s="99"/>
      <c r="I26" s="99"/>
      <c r="J26" s="99"/>
      <c r="K26" s="99"/>
      <c r="L26" s="99"/>
    </row>
    <row r="27" spans="1:12" s="90" customFormat="1" ht="18.75">
      <c r="B27" s="98"/>
      <c r="C27" s="100"/>
      <c r="D27" s="100"/>
      <c r="E27" s="165" t="s">
        <v>273</v>
      </c>
      <c r="F27" s="118">
        <f>SUM(C25:F25)</f>
        <v>0</v>
      </c>
      <c r="H27" s="100"/>
      <c r="I27" s="100"/>
      <c r="J27" s="163" t="s">
        <v>274</v>
      </c>
      <c r="K27" s="115">
        <f>SUM(H25:K25)</f>
        <v>0</v>
      </c>
      <c r="L27" s="86"/>
    </row>
    <row r="28" spans="1:12" s="90" customFormat="1" ht="19.5" thickBot="1">
      <c r="C28" s="100"/>
      <c r="D28" s="100"/>
      <c r="E28" s="165" t="s">
        <v>275</v>
      </c>
      <c r="F28" s="119">
        <v>0</v>
      </c>
      <c r="H28" s="100"/>
      <c r="I28" s="100"/>
      <c r="J28" s="163" t="s">
        <v>275</v>
      </c>
      <c r="K28" s="116">
        <v>0</v>
      </c>
      <c r="L28" s="121">
        <f>SUM(C11:F11)+F28-K28</f>
        <v>0</v>
      </c>
    </row>
    <row r="29" spans="1:12" s="90" customFormat="1" ht="19.5" thickTop="1">
      <c r="C29" s="100"/>
      <c r="D29" s="100"/>
      <c r="E29" s="165" t="s">
        <v>174</v>
      </c>
      <c r="F29" s="120">
        <f>F27-F28</f>
        <v>0</v>
      </c>
      <c r="H29" s="100"/>
      <c r="I29" s="100"/>
      <c r="J29" s="163" t="s">
        <v>174</v>
      </c>
      <c r="K29" s="117">
        <f>K27-K28</f>
        <v>0</v>
      </c>
      <c r="L29" s="86"/>
    </row>
    <row r="30" spans="1:12" s="90" customFormat="1" ht="18.75">
      <c r="C30" s="100"/>
      <c r="D30" s="100"/>
      <c r="E30" s="100"/>
      <c r="F30" s="100"/>
      <c r="H30" s="100"/>
      <c r="I30" s="100"/>
      <c r="J30" s="100"/>
      <c r="K30" s="100"/>
    </row>
    <row r="31" spans="1:12" s="90" customFormat="1" ht="18.75">
      <c r="C31" s="100"/>
      <c r="D31" s="100"/>
      <c r="E31" s="100"/>
      <c r="F31" s="100"/>
      <c r="H31" s="100"/>
      <c r="I31" s="100"/>
      <c r="J31" s="100"/>
      <c r="K31" s="100"/>
    </row>
    <row r="32" spans="1:12" s="90" customFormat="1" ht="18.75">
      <c r="C32" s="100"/>
      <c r="D32" s="100"/>
      <c r="E32" s="100"/>
      <c r="F32" s="100"/>
      <c r="H32" s="100"/>
      <c r="I32" s="100"/>
      <c r="J32" s="100"/>
      <c r="K32" s="100"/>
    </row>
  </sheetData>
  <mergeCells count="9">
    <mergeCell ref="A1:L1"/>
    <mergeCell ref="A2:L2"/>
    <mergeCell ref="A3:L3"/>
    <mergeCell ref="A5:A7"/>
    <mergeCell ref="B5:F5"/>
    <mergeCell ref="G5:K5"/>
    <mergeCell ref="L5:L7"/>
    <mergeCell ref="B6:F6"/>
    <mergeCell ref="G6:K6"/>
  </mergeCells>
  <pageMargins left="0.70866141732283472" right="0.51181102362204722" top="0.62992125984251968" bottom="0.39370078740157483" header="0.31496062992125984" footer="0.31496062992125984"/>
  <pageSetup paperSize="9" scale="81" fitToHeight="0" orientation="landscape" r:id="rId1"/>
  <headerFooter>
    <oddHeader>&amp;C&amp;"TH SarabunIT๙,Bold"&amp;16 ๒๓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35</vt:i4>
      </vt:variant>
      <vt:variant>
        <vt:lpstr>Named Ranges</vt:lpstr>
      </vt:variant>
      <vt:variant>
        <vt:i4>8</vt:i4>
      </vt:variant>
    </vt:vector>
  </HeadingPairs>
  <TitlesOfParts>
    <vt:vector size="43" baseType="lpstr">
      <vt:lpstr>สรก 63-1</vt:lpstr>
      <vt:lpstr>Ex.งบ</vt:lpstr>
      <vt:lpstr>1.1 เงินคงเหลือ</vt:lpstr>
      <vt:lpstr>1.2 เงินฝาก</vt:lpstr>
      <vt:lpstr>1.3 ลูกหนี้</vt:lpstr>
      <vt:lpstr>18-1101010101</vt:lpstr>
      <vt:lpstr>19-1101020601</vt:lpstr>
      <vt:lpstr>22-1102010101</vt:lpstr>
      <vt:lpstr>23-1102010102</vt:lpstr>
      <vt:lpstr>25-1101020603</vt:lpstr>
      <vt:lpstr>26-1101020604</vt:lpstr>
      <vt:lpstr>28-2102040102</vt:lpstr>
      <vt:lpstr>30-2101010101</vt:lpstr>
      <vt:lpstr>31-2101010102</vt:lpstr>
      <vt:lpstr>1.4 เจ้าหนี้</vt:lpstr>
      <vt:lpstr>2.1 - GL1101010101</vt:lpstr>
      <vt:lpstr>2.1 -GL1101020601</vt:lpstr>
      <vt:lpstr>ประเภทเอกสารจับคู่บัญชีเงินสด</vt:lpstr>
      <vt:lpstr>2.2 - GL1102010101</vt:lpstr>
      <vt:lpstr>2.2 -GL1102010102</vt:lpstr>
      <vt:lpstr>ประเภทเอกสารจับคู่บัญชีลูกหนี้</vt:lpstr>
      <vt:lpstr>2.3 -GL1101020603</vt:lpstr>
      <vt:lpstr>2.3 -GL1101020604</vt:lpstr>
      <vt:lpstr>ประเภทเอกสารจับคู่บัญชีเงินฝากฯ</vt:lpstr>
      <vt:lpstr>2.3 -GL2102040102</vt:lpstr>
      <vt:lpstr>ประเภทเอกสารจับคู่บัญชีใบสำคัญ</vt:lpstr>
      <vt:lpstr>2.3 -GL2101010101</vt:lpstr>
      <vt:lpstr>2.3 -GL2101010102</vt:lpstr>
      <vt:lpstr>ประเภทเอกสารจับคู่บัญชีเจ้าหนี้</vt:lpstr>
      <vt:lpstr>3.5 บัญชีที่สำคัญ</vt:lpstr>
      <vt:lpstr>5.1 สรุปผลการตรวจสอบ-วัสดุ</vt:lpstr>
      <vt:lpstr>5.2 รายละเอียดวัสดุคงคลัง</vt:lpstr>
      <vt:lpstr>5.3 สรุปผล-หมวด</vt:lpstr>
      <vt:lpstr>5.4 สรุปผล-รายตัว</vt:lpstr>
      <vt:lpstr>5.5 ตัวอย่างการรับรู้สินทรัพย์</vt:lpstr>
      <vt:lpstr>'5.1 สรุปผลการตรวจสอบ-วัสดุ'!Print_Area</vt:lpstr>
      <vt:lpstr>'5.2 รายละเอียดวัสดุคงคลัง'!Print_Area</vt:lpstr>
      <vt:lpstr>'5.3 สรุปผล-หมวด'!Print_Area</vt:lpstr>
      <vt:lpstr>ประเภทเอกสารจับคู่บัญชีเจ้าหนี้!Print_Area</vt:lpstr>
      <vt:lpstr>ประเภทเอกสารจับคู่บัญชีใบสำคัญ!Print_Area</vt:lpstr>
      <vt:lpstr>'2.1 - GL1101010101'!Print_Titles</vt:lpstr>
      <vt:lpstr>'2.3 -GL2102040102'!Print_Titles</vt:lpstr>
      <vt:lpstr>Ex.งบ!Print_Titles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GFMIS_USER</dc:creator>
  <cp:lastModifiedBy>Central 168</cp:lastModifiedBy>
  <cp:lastPrinted>2025-02-21T09:58:49Z</cp:lastPrinted>
  <dcterms:created xsi:type="dcterms:W3CDTF">2018-03-06T03:26:59Z</dcterms:created>
  <dcterms:modified xsi:type="dcterms:W3CDTF">2025-02-28T10:06:59Z</dcterms:modified>
</cp:coreProperties>
</file>